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96" yWindow="-96" windowWidth="18432" windowHeight="12816" tabRatio="236"/>
  </bookViews>
  <sheets>
    <sheet name="приложение 2" sheetId="7" r:id="rId1"/>
    <sheet name="Лист1" sheetId="8" r:id="rId2"/>
  </sheets>
  <definedNames>
    <definedName name="_xlnm._FilterDatabase" localSheetId="0" hidden="1">'приложение 2'!$A$8:$XEC$734</definedName>
    <definedName name="_xlnm.Print_Titles" localSheetId="0">'приложение 2'!$8:$8</definedName>
    <definedName name="_xlnm.Print_Area" localSheetId="0">'приложение 2'!$A$1:$G$716</definedName>
  </definedNames>
  <calcPr calcId="145621"/>
  <customWorkbookViews>
    <customWorkbookView name="Юлия Александровна Мищенко - Личное представление" guid="{533BF0A3-2C70-4665-A1B5-49BE9FE869AB}" mergeInterval="0" personalView="1" maximized="1" xWindow="1" yWindow="1" windowWidth="1276" windowHeight="798" activeSheetId="2" showComments="commIndAndComment"/>
    <customWorkbookView name="Яловская Л. И. - Личное представление" guid="{5F07F2D3-7AAF-4201-998F-031757C3B4EB}" mergeInterval="0" personalView="1" maximized="1" windowWidth="1276" windowHeight="812" activeSheetId="3"/>
    <customWorkbookView name="MishchenkoJA - Личное представление" guid="{00A94ED3-4114-49E2-83B7-346915FB0874}" mergeInterval="0" personalView="1" maximized="1" windowWidth="1276" windowHeight="821" activeSheetId="3"/>
    <customWorkbookView name="USER - Личное представление" guid="{C4B0F9B4-23D4-44C4-8B51-6238658B1EEB}" mergeInterval="0" personalView="1" maximized="1" windowWidth="1276" windowHeight="500" activeSheetId="3"/>
  </customWorkbookViews>
</workbook>
</file>

<file path=xl/calcChain.xml><?xml version="1.0" encoding="utf-8"?>
<calcChain xmlns="http://schemas.openxmlformats.org/spreadsheetml/2006/main">
  <c r="F377" i="7" l="1"/>
  <c r="F372" i="7" s="1"/>
  <c r="F371" i="7" s="1"/>
  <c r="E377" i="7"/>
  <c r="E376" i="7" s="1"/>
  <c r="F376" i="7" l="1"/>
  <c r="E372" i="7"/>
  <c r="F483" i="7" l="1"/>
  <c r="F241" i="7"/>
  <c r="E241" i="7"/>
  <c r="G245" i="7" l="1"/>
  <c r="G254" i="7"/>
  <c r="G240" i="7"/>
  <c r="G460" i="7"/>
  <c r="G478" i="7"/>
  <c r="G487" i="7"/>
  <c r="G710" i="7" l="1"/>
  <c r="G709" i="7"/>
  <c r="G707" i="7"/>
  <c r="G706" i="7"/>
  <c r="G705" i="7"/>
  <c r="G703" i="7"/>
  <c r="G702" i="7"/>
  <c r="G701" i="7"/>
  <c r="G699" i="7"/>
  <c r="G682" i="7"/>
  <c r="G681" i="7"/>
  <c r="G679" i="7"/>
  <c r="G678" i="7"/>
  <c r="G677" i="7"/>
  <c r="G675" i="7"/>
  <c r="G674" i="7"/>
  <c r="G673" i="7"/>
  <c r="G671" i="7"/>
  <c r="G670" i="7"/>
  <c r="G665" i="7"/>
  <c r="G664" i="7"/>
  <c r="G662" i="7"/>
  <c r="G661" i="7"/>
  <c r="G660" i="7"/>
  <c r="G658" i="7"/>
  <c r="G641" i="7"/>
  <c r="G640" i="7"/>
  <c r="G638" i="7"/>
  <c r="G637" i="7"/>
  <c r="G636" i="7"/>
  <c r="G634" i="7"/>
  <c r="G633" i="7"/>
  <c r="G632" i="7"/>
  <c r="G630" i="7"/>
  <c r="G629" i="7"/>
  <c r="G628" i="7"/>
  <c r="G626" i="7"/>
  <c r="G625" i="7"/>
  <c r="G624" i="7"/>
  <c r="G622" i="7"/>
  <c r="G621" i="7"/>
  <c r="G620" i="7"/>
  <c r="G618" i="7"/>
  <c r="G617" i="7"/>
  <c r="G616" i="7"/>
  <c r="G614" i="7"/>
  <c r="G613" i="7"/>
  <c r="G612" i="7"/>
  <c r="G610" i="7"/>
  <c r="G609" i="7"/>
  <c r="G608" i="7"/>
  <c r="G606" i="7"/>
  <c r="G605" i="7"/>
  <c r="G604" i="7"/>
  <c r="G602" i="7"/>
  <c r="G601" i="7"/>
  <c r="G600" i="7"/>
  <c r="G598" i="7"/>
  <c r="G597" i="7"/>
  <c r="G596" i="7"/>
  <c r="G594" i="7"/>
  <c r="G593" i="7"/>
  <c r="G592" i="7"/>
  <c r="G590" i="7"/>
  <c r="G589" i="7"/>
  <c r="G588" i="7"/>
  <c r="G586" i="7"/>
  <c r="G585" i="7"/>
  <c r="G584" i="7"/>
  <c r="G582" i="7"/>
  <c r="G581" i="7"/>
  <c r="G580" i="7"/>
  <c r="G578" i="7"/>
  <c r="G561" i="7"/>
  <c r="G560" i="7"/>
  <c r="G558" i="7"/>
  <c r="G557" i="7"/>
  <c r="G556" i="7"/>
  <c r="G554" i="7"/>
  <c r="G553" i="7"/>
  <c r="G552" i="7"/>
  <c r="G550" i="7"/>
  <c r="G549" i="7"/>
  <c r="G548" i="7"/>
  <c r="G543" i="7"/>
  <c r="G539" i="7"/>
  <c r="G538" i="7"/>
  <c r="G531" i="7"/>
  <c r="G530" i="7"/>
  <c r="G528" i="7"/>
  <c r="G527" i="7"/>
  <c r="G526" i="7"/>
  <c r="G524" i="7"/>
  <c r="G511" i="7"/>
  <c r="G510" i="7"/>
  <c r="G508" i="7"/>
  <c r="G507" i="7"/>
  <c r="G506" i="7"/>
  <c r="G504" i="7"/>
  <c r="G503" i="7"/>
  <c r="G502" i="7"/>
  <c r="G500" i="7"/>
  <c r="G499" i="7"/>
  <c r="G498" i="7"/>
  <c r="G496" i="7"/>
  <c r="G495" i="7"/>
  <c r="G494" i="7"/>
  <c r="G492" i="7"/>
  <c r="G491" i="7"/>
  <c r="G490" i="7"/>
  <c r="G488" i="7"/>
  <c r="G486" i="7"/>
  <c r="G485" i="7"/>
  <c r="G482" i="7"/>
  <c r="G481" i="7"/>
  <c r="G479" i="7"/>
  <c r="G473" i="7"/>
  <c r="G472" i="7"/>
  <c r="G470" i="7"/>
  <c r="G469" i="7"/>
  <c r="G468" i="7"/>
  <c r="G466" i="7"/>
  <c r="G448" i="7"/>
  <c r="G447" i="7"/>
  <c r="G445" i="7"/>
  <c r="G442" i="7"/>
  <c r="G441" i="7"/>
  <c r="G439" i="7"/>
  <c r="G438" i="7"/>
  <c r="G437" i="7"/>
  <c r="G435" i="7"/>
  <c r="G418" i="7"/>
  <c r="G417" i="7"/>
  <c r="G415" i="7"/>
  <c r="G414" i="7"/>
  <c r="G413" i="7"/>
  <c r="G411" i="7"/>
  <c r="G410" i="7"/>
  <c r="G409" i="7"/>
  <c r="G407" i="7"/>
  <c r="G406" i="7"/>
  <c r="G405" i="7"/>
  <c r="G403" i="7"/>
  <c r="G398" i="7"/>
  <c r="G397" i="7"/>
  <c r="G395" i="7"/>
  <c r="G388" i="7"/>
  <c r="G387" i="7"/>
  <c r="G385" i="7"/>
  <c r="G384" i="7"/>
  <c r="G383" i="7"/>
  <c r="G381" i="7"/>
  <c r="G379" i="7"/>
  <c r="G378" i="7"/>
  <c r="G370" i="7"/>
  <c r="G369" i="7"/>
  <c r="G367" i="7"/>
  <c r="G366" i="7"/>
  <c r="G365" i="7"/>
  <c r="G363" i="7"/>
  <c r="G358" i="7"/>
  <c r="G357" i="7"/>
  <c r="G355" i="7"/>
  <c r="G354" i="7"/>
  <c r="G353" i="7"/>
  <c r="G351" i="7"/>
  <c r="G333" i="7"/>
  <c r="G332" i="7"/>
  <c r="G330" i="7"/>
  <c r="G326" i="7"/>
  <c r="G325" i="7"/>
  <c r="G323" i="7"/>
  <c r="G322" i="7"/>
  <c r="G321" i="7"/>
  <c r="G319" i="7"/>
  <c r="G318" i="7"/>
  <c r="G317" i="7"/>
  <c r="G315" i="7"/>
  <c r="G310" i="7"/>
  <c r="G309" i="7"/>
  <c r="G307" i="7"/>
  <c r="G306" i="7"/>
  <c r="G305" i="7"/>
  <c r="G303" i="7"/>
  <c r="G286" i="7"/>
  <c r="G285" i="7"/>
  <c r="G283" i="7"/>
  <c r="G282" i="7"/>
  <c r="G281" i="7"/>
  <c r="G279" i="7"/>
  <c r="G278" i="7"/>
  <c r="G277" i="7"/>
  <c r="G275" i="7"/>
  <c r="G262" i="7"/>
  <c r="G261" i="7"/>
  <c r="G259" i="7"/>
  <c r="G258" i="7"/>
  <c r="G257" i="7"/>
  <c r="G255" i="7"/>
  <c r="G253" i="7"/>
  <c r="G252" i="7"/>
  <c r="G250" i="7"/>
  <c r="G249" i="7"/>
  <c r="G248" i="7"/>
  <c r="G246" i="7"/>
  <c r="G227" i="7"/>
  <c r="G226" i="7"/>
  <c r="G224" i="7"/>
  <c r="G223" i="7"/>
  <c r="G222" i="7"/>
  <c r="G220" i="7"/>
  <c r="G219" i="7"/>
  <c r="G218" i="7"/>
  <c r="G216" i="7"/>
  <c r="G210" i="7"/>
  <c r="G209" i="7"/>
  <c r="G207" i="7"/>
  <c r="G190" i="7"/>
  <c r="G189" i="7"/>
  <c r="G187" i="7"/>
  <c r="G186" i="7"/>
  <c r="G185" i="7"/>
  <c r="G183" i="7"/>
  <c r="G182" i="7"/>
  <c r="G181" i="7"/>
  <c r="G179" i="7"/>
  <c r="G178" i="7"/>
  <c r="G177" i="7"/>
  <c r="G175" i="7"/>
  <c r="G174" i="7"/>
  <c r="G173" i="7"/>
  <c r="G171" i="7"/>
  <c r="G170" i="7"/>
  <c r="G169" i="7"/>
  <c r="G167" i="7"/>
  <c r="G162" i="7"/>
  <c r="G161" i="7"/>
  <c r="G159" i="7"/>
  <c r="G158" i="7"/>
  <c r="G157" i="7"/>
  <c r="G155" i="7"/>
  <c r="G154" i="7"/>
  <c r="G153" i="7"/>
  <c r="G151" i="7"/>
  <c r="G146" i="7"/>
  <c r="G145" i="7"/>
  <c r="G143" i="7"/>
  <c r="G142" i="7"/>
  <c r="G141" i="7"/>
  <c r="G139" i="7"/>
  <c r="G138" i="7"/>
  <c r="G137" i="7"/>
  <c r="G135" i="7"/>
  <c r="G118" i="7"/>
  <c r="G117" i="7"/>
  <c r="G115" i="7"/>
  <c r="G113" i="7"/>
  <c r="G104" i="7"/>
  <c r="G103" i="7"/>
  <c r="G101" i="7"/>
  <c r="G100" i="7"/>
  <c r="G99" i="7"/>
  <c r="G97" i="7"/>
  <c r="G96" i="7"/>
  <c r="G95" i="7"/>
  <c r="G93" i="7"/>
  <c r="G88" i="7"/>
  <c r="G87" i="7"/>
  <c r="G85" i="7"/>
  <c r="G72" i="7"/>
  <c r="G71" i="7"/>
  <c r="G69" i="7"/>
  <c r="G68" i="7"/>
  <c r="G67" i="7"/>
  <c r="G65" i="7"/>
  <c r="G64" i="7"/>
  <c r="G63" i="7"/>
  <c r="G61" i="7"/>
  <c r="G60" i="7"/>
  <c r="G59" i="7"/>
  <c r="G57" i="7"/>
  <c r="G56" i="7"/>
  <c r="G55" i="7"/>
  <c r="G53" i="7"/>
  <c r="G52" i="7"/>
  <c r="G51" i="7"/>
  <c r="G49" i="7"/>
  <c r="G48" i="7"/>
  <c r="G47" i="7"/>
  <c r="G45" i="7"/>
  <c r="G44" i="7"/>
  <c r="G43" i="7"/>
  <c r="G41" i="7"/>
  <c r="G36" i="7"/>
  <c r="G35" i="7"/>
  <c r="G33" i="7"/>
  <c r="G32" i="7"/>
  <c r="G31" i="7"/>
  <c r="G29" i="7"/>
  <c r="G28" i="7"/>
  <c r="G27" i="7"/>
  <c r="G25" i="7"/>
  <c r="F631" i="7" l="1"/>
  <c r="F719" i="7"/>
  <c r="F34" i="7"/>
  <c r="F24" i="7"/>
  <c r="F23" i="7"/>
  <c r="F21" i="7"/>
  <c r="E476" i="7"/>
  <c r="F462" i="7"/>
  <c r="F698" i="7"/>
  <c r="F697" i="7"/>
  <c r="F431" i="7"/>
  <c r="F399" i="7"/>
  <c r="F188" i="7"/>
  <c r="F149" i="7"/>
  <c r="F147" i="7"/>
  <c r="F134" i="7"/>
  <c r="F133" i="7"/>
  <c r="F131" i="7"/>
  <c r="F42" i="7"/>
  <c r="F40" i="7"/>
  <c r="F37" i="7"/>
  <c r="F349" i="7"/>
  <c r="F313" i="7"/>
  <c r="F11" i="7" l="1"/>
  <c r="F12" i="7"/>
  <c r="E58" i="7"/>
  <c r="E243" i="7"/>
  <c r="E230" i="7" s="1"/>
  <c r="E359" i="7"/>
  <c r="E719" i="7" l="1"/>
  <c r="F243" i="7"/>
  <c r="F230" i="7" s="1"/>
  <c r="F265" i="7"/>
  <c r="G230" i="7" l="1"/>
  <c r="G243" i="7"/>
  <c r="F331" i="7"/>
  <c r="F26" i="7" l="1"/>
  <c r="F58" i="7"/>
  <c r="G58" i="7" s="1"/>
  <c r="K57" i="7" l="1"/>
  <c r="I703" i="7"/>
  <c r="F89" i="7" l="1"/>
  <c r="F361" i="7" l="1"/>
  <c r="F422" i="7"/>
  <c r="E422" i="7"/>
  <c r="F434" i="7"/>
  <c r="E434" i="7"/>
  <c r="F433" i="7"/>
  <c r="E433" i="7"/>
  <c r="E431" i="7"/>
  <c r="G431" i="7" s="1"/>
  <c r="K439" i="7"/>
  <c r="K441" i="7"/>
  <c r="K442" i="7"/>
  <c r="I441" i="7"/>
  <c r="I442" i="7"/>
  <c r="F440" i="7"/>
  <c r="G440" i="7" s="1"/>
  <c r="I439" i="7"/>
  <c r="F9" i="7"/>
  <c r="G422" i="7" l="1"/>
  <c r="G434" i="7"/>
  <c r="G433" i="7"/>
  <c r="K440" i="7"/>
  <c r="I440" i="7"/>
  <c r="E62" i="7"/>
  <c r="E54" i="7"/>
  <c r="E304" i="7" l="1"/>
  <c r="E263" i="7" l="1"/>
  <c r="E284" i="7"/>
  <c r="E280" i="7"/>
  <c r="E276" i="7"/>
  <c r="G241" i="7" l="1"/>
  <c r="F30" i="7"/>
  <c r="E30" i="7"/>
  <c r="F22" i="7" l="1"/>
  <c r="G30" i="7"/>
  <c r="E46" i="7"/>
  <c r="G46" i="7" s="1"/>
  <c r="E37" i="7"/>
  <c r="G37" i="7" s="1"/>
  <c r="F659" i="7" l="1"/>
  <c r="K25" i="7" l="1"/>
  <c r="K27" i="7"/>
  <c r="K28" i="7"/>
  <c r="K29" i="7"/>
  <c r="K31" i="7"/>
  <c r="K32" i="7"/>
  <c r="K33" i="7"/>
  <c r="K36" i="7"/>
  <c r="K41" i="7"/>
  <c r="K43" i="7"/>
  <c r="K44" i="7"/>
  <c r="K45" i="7"/>
  <c r="K48" i="7"/>
  <c r="K49" i="7"/>
  <c r="K51" i="7"/>
  <c r="K52" i="7"/>
  <c r="K53" i="7"/>
  <c r="K55" i="7"/>
  <c r="K56" i="7"/>
  <c r="K59" i="7"/>
  <c r="K60" i="7"/>
  <c r="K61" i="7"/>
  <c r="K63" i="7"/>
  <c r="K64" i="7"/>
  <c r="K65" i="7"/>
  <c r="K67" i="7"/>
  <c r="K68" i="7"/>
  <c r="K69" i="7"/>
  <c r="K71" i="7"/>
  <c r="K72" i="7"/>
  <c r="K85" i="7"/>
  <c r="K87" i="7"/>
  <c r="K88" i="7"/>
  <c r="K93" i="7"/>
  <c r="K95" i="7"/>
  <c r="K96" i="7"/>
  <c r="K97" i="7"/>
  <c r="K99" i="7"/>
  <c r="K100" i="7"/>
  <c r="K101" i="7"/>
  <c r="K103" i="7"/>
  <c r="K104" i="7"/>
  <c r="K105" i="7"/>
  <c r="K109" i="7"/>
  <c r="K111" i="7"/>
  <c r="K113" i="7"/>
  <c r="K115" i="7"/>
  <c r="K117" i="7"/>
  <c r="K118" i="7"/>
  <c r="K135" i="7"/>
  <c r="K137" i="7"/>
  <c r="K138" i="7"/>
  <c r="K139" i="7"/>
  <c r="K141" i="7"/>
  <c r="K142" i="7"/>
  <c r="K143" i="7"/>
  <c r="K145" i="7"/>
  <c r="K146" i="7"/>
  <c r="K151" i="7"/>
  <c r="K153" i="7"/>
  <c r="K154" i="7"/>
  <c r="K155" i="7"/>
  <c r="K157" i="7"/>
  <c r="K158" i="7"/>
  <c r="K159" i="7"/>
  <c r="K161" i="7"/>
  <c r="K162" i="7"/>
  <c r="K167" i="7"/>
  <c r="K169" i="7"/>
  <c r="K170" i="7"/>
  <c r="K171" i="7"/>
  <c r="K173" i="7"/>
  <c r="K174" i="7"/>
  <c r="K175" i="7"/>
  <c r="K177" i="7"/>
  <c r="K178" i="7"/>
  <c r="K179" i="7"/>
  <c r="K181" i="7"/>
  <c r="K182" i="7"/>
  <c r="K183" i="7"/>
  <c r="K185" i="7"/>
  <c r="K186" i="7"/>
  <c r="K187" i="7"/>
  <c r="K189" i="7"/>
  <c r="K190" i="7"/>
  <c r="K207" i="7"/>
  <c r="K209" i="7"/>
  <c r="K210" i="7"/>
  <c r="K211" i="7"/>
  <c r="K213" i="7"/>
  <c r="K214" i="7"/>
  <c r="K216" i="7"/>
  <c r="K218" i="7"/>
  <c r="K219" i="7"/>
  <c r="K220" i="7"/>
  <c r="K222" i="7"/>
  <c r="K223" i="7"/>
  <c r="K224" i="7"/>
  <c r="K226" i="7"/>
  <c r="K227" i="7"/>
  <c r="K246" i="7"/>
  <c r="K248" i="7"/>
  <c r="K249" i="7"/>
  <c r="K250" i="7"/>
  <c r="K252" i="7"/>
  <c r="K253" i="7"/>
  <c r="K255" i="7"/>
  <c r="K257" i="7"/>
  <c r="K258" i="7"/>
  <c r="K259" i="7"/>
  <c r="K261" i="7"/>
  <c r="K262" i="7"/>
  <c r="K275" i="7"/>
  <c r="K277" i="7"/>
  <c r="K278" i="7"/>
  <c r="K279" i="7"/>
  <c r="K281" i="7"/>
  <c r="K282" i="7"/>
  <c r="K283" i="7"/>
  <c r="K285" i="7"/>
  <c r="K286" i="7"/>
  <c r="K303" i="7"/>
  <c r="K305" i="7"/>
  <c r="K306" i="7"/>
  <c r="K307" i="7"/>
  <c r="K309" i="7"/>
  <c r="K310" i="7"/>
  <c r="K315" i="7"/>
  <c r="K317" i="7"/>
  <c r="K318" i="7"/>
  <c r="K319" i="7"/>
  <c r="K321" i="7"/>
  <c r="K322" i="7"/>
  <c r="K323" i="7"/>
  <c r="K325" i="7"/>
  <c r="K326" i="7"/>
  <c r="K327" i="7"/>
  <c r="K329" i="7"/>
  <c r="K330" i="7"/>
  <c r="K332" i="7"/>
  <c r="K333" i="7"/>
  <c r="K351" i="7"/>
  <c r="K353" i="7"/>
  <c r="K354" i="7"/>
  <c r="K355" i="7"/>
  <c r="K357" i="7"/>
  <c r="K358" i="7"/>
  <c r="K363" i="7"/>
  <c r="K365" i="7"/>
  <c r="K366" i="7"/>
  <c r="K367" i="7"/>
  <c r="K369" i="7"/>
  <c r="K370" i="7"/>
  <c r="K376" i="7"/>
  <c r="K378" i="7"/>
  <c r="K379" i="7"/>
  <c r="K381" i="7"/>
  <c r="K383" i="7"/>
  <c r="K384" i="7"/>
  <c r="K385" i="7"/>
  <c r="K387" i="7"/>
  <c r="K388" i="7"/>
  <c r="K395" i="7"/>
  <c r="K397" i="7"/>
  <c r="K398" i="7"/>
  <c r="K403" i="7"/>
  <c r="K405" i="7"/>
  <c r="K406" i="7"/>
  <c r="K407" i="7"/>
  <c r="K409" i="7"/>
  <c r="K410" i="7"/>
  <c r="K411" i="7"/>
  <c r="K413" i="7"/>
  <c r="K414" i="7"/>
  <c r="K415" i="7"/>
  <c r="K417" i="7"/>
  <c r="K418" i="7"/>
  <c r="K435" i="7"/>
  <c r="K437" i="7"/>
  <c r="K438" i="7"/>
  <c r="K443" i="7"/>
  <c r="K445" i="7"/>
  <c r="K447" i="7"/>
  <c r="K448" i="7"/>
  <c r="K466" i="7"/>
  <c r="K468" i="7"/>
  <c r="K469" i="7"/>
  <c r="K470" i="7"/>
  <c r="K472" i="7"/>
  <c r="K473" i="7"/>
  <c r="K479" i="7"/>
  <c r="K481" i="7"/>
  <c r="K482" i="7"/>
  <c r="K483" i="7"/>
  <c r="K485" i="7"/>
  <c r="K486" i="7"/>
  <c r="K488" i="7"/>
  <c r="K490" i="7"/>
  <c r="K491" i="7"/>
  <c r="K492" i="7"/>
  <c r="K494" i="7"/>
  <c r="K495" i="7"/>
  <c r="K496" i="7"/>
  <c r="K498" i="7"/>
  <c r="K499" i="7"/>
  <c r="K500" i="7"/>
  <c r="K502" i="7"/>
  <c r="K503" i="7"/>
  <c r="K504" i="7"/>
  <c r="K506" i="7"/>
  <c r="K507" i="7"/>
  <c r="K508" i="7"/>
  <c r="K510" i="7"/>
  <c r="K511" i="7"/>
  <c r="K524" i="7"/>
  <c r="K526" i="7"/>
  <c r="K527" i="7"/>
  <c r="K528" i="7"/>
  <c r="K530" i="7"/>
  <c r="K531" i="7"/>
  <c r="K536" i="7"/>
  <c r="K538" i="7"/>
  <c r="K539" i="7"/>
  <c r="K540" i="7"/>
  <c r="K542" i="7"/>
  <c r="K543" i="7"/>
  <c r="K544" i="7"/>
  <c r="K546" i="7"/>
  <c r="K548" i="7"/>
  <c r="K549" i="7"/>
  <c r="K550" i="7"/>
  <c r="K552" i="7"/>
  <c r="K553" i="7"/>
  <c r="K554" i="7"/>
  <c r="K556" i="7"/>
  <c r="K557" i="7"/>
  <c r="K558" i="7"/>
  <c r="K560" i="7"/>
  <c r="K561" i="7"/>
  <c r="K578" i="7"/>
  <c r="K580" i="7"/>
  <c r="K581" i="7"/>
  <c r="K582" i="7"/>
  <c r="K584" i="7"/>
  <c r="K585" i="7"/>
  <c r="K586" i="7"/>
  <c r="K588" i="7"/>
  <c r="K589" i="7"/>
  <c r="K590" i="7"/>
  <c r="K592" i="7"/>
  <c r="K593" i="7"/>
  <c r="K594" i="7"/>
  <c r="K596" i="7"/>
  <c r="K597" i="7"/>
  <c r="K598" i="7"/>
  <c r="K600" i="7"/>
  <c r="K601" i="7"/>
  <c r="K602" i="7"/>
  <c r="K604" i="7"/>
  <c r="K605" i="7"/>
  <c r="K606" i="7"/>
  <c r="K608" i="7"/>
  <c r="K609" i="7"/>
  <c r="K610" i="7"/>
  <c r="K612" i="7"/>
  <c r="K613" i="7"/>
  <c r="K614" i="7"/>
  <c r="K616" i="7"/>
  <c r="K617" i="7"/>
  <c r="K618" i="7"/>
  <c r="K620" i="7"/>
  <c r="K621" i="7"/>
  <c r="K622" i="7"/>
  <c r="K624" i="7"/>
  <c r="K625" i="7"/>
  <c r="K626" i="7"/>
  <c r="K628" i="7"/>
  <c r="K629" i="7"/>
  <c r="K630" i="7"/>
  <c r="K632" i="7"/>
  <c r="K633" i="7"/>
  <c r="K634" i="7"/>
  <c r="K636" i="7"/>
  <c r="K637" i="7"/>
  <c r="K638" i="7"/>
  <c r="K640" i="7"/>
  <c r="K641" i="7"/>
  <c r="K658" i="7"/>
  <c r="K660" i="7"/>
  <c r="K661" i="7"/>
  <c r="K662" i="7"/>
  <c r="K664" i="7"/>
  <c r="K665" i="7"/>
  <c r="K666" i="7"/>
  <c r="K668" i="7"/>
  <c r="K670" i="7"/>
  <c r="K671" i="7"/>
  <c r="K673" i="7"/>
  <c r="K674" i="7"/>
  <c r="K675" i="7"/>
  <c r="K677" i="7"/>
  <c r="K678" i="7"/>
  <c r="K679" i="7"/>
  <c r="K681" i="7"/>
  <c r="K682" i="7"/>
  <c r="K699" i="7"/>
  <c r="K701" i="7"/>
  <c r="K702" i="7"/>
  <c r="K703" i="7"/>
  <c r="K705" i="7"/>
  <c r="K706" i="7"/>
  <c r="K707" i="7"/>
  <c r="K709" i="7"/>
  <c r="K710" i="7"/>
  <c r="K717" i="7"/>
  <c r="K720" i="7"/>
  <c r="K721" i="7"/>
  <c r="K722" i="7"/>
  <c r="I25" i="7"/>
  <c r="I27" i="7"/>
  <c r="I28" i="7"/>
  <c r="I29" i="7"/>
  <c r="I31" i="7"/>
  <c r="I32" i="7"/>
  <c r="I33" i="7"/>
  <c r="I35" i="7"/>
  <c r="I36" i="7"/>
  <c r="I41" i="7"/>
  <c r="I43" i="7"/>
  <c r="I44" i="7"/>
  <c r="I45" i="7"/>
  <c r="I47" i="7"/>
  <c r="I48" i="7"/>
  <c r="I49" i="7"/>
  <c r="I51" i="7"/>
  <c r="I52" i="7"/>
  <c r="I53" i="7"/>
  <c r="I55" i="7"/>
  <c r="I56" i="7"/>
  <c r="I57" i="7"/>
  <c r="I59" i="7"/>
  <c r="I60" i="7"/>
  <c r="I61" i="7"/>
  <c r="I63" i="7"/>
  <c r="I64" i="7"/>
  <c r="I65" i="7"/>
  <c r="I67" i="7"/>
  <c r="I68" i="7"/>
  <c r="I69" i="7"/>
  <c r="I71" i="7"/>
  <c r="I72" i="7"/>
  <c r="I85" i="7"/>
  <c r="I87" i="7"/>
  <c r="I88" i="7"/>
  <c r="I93" i="7"/>
  <c r="I95" i="7"/>
  <c r="I96" i="7"/>
  <c r="I97" i="7"/>
  <c r="I99" i="7"/>
  <c r="I100" i="7"/>
  <c r="I101" i="7"/>
  <c r="I103" i="7"/>
  <c r="I104" i="7"/>
  <c r="I105" i="7"/>
  <c r="I109" i="7"/>
  <c r="I111" i="7"/>
  <c r="I113" i="7"/>
  <c r="I115" i="7"/>
  <c r="I117" i="7"/>
  <c r="I118" i="7"/>
  <c r="I135" i="7"/>
  <c r="I137" i="7"/>
  <c r="I138" i="7"/>
  <c r="I139" i="7"/>
  <c r="I141" i="7"/>
  <c r="I142" i="7"/>
  <c r="I143" i="7"/>
  <c r="I145" i="7"/>
  <c r="I146" i="7"/>
  <c r="I151" i="7"/>
  <c r="I153" i="7"/>
  <c r="I154" i="7"/>
  <c r="I155" i="7"/>
  <c r="I157" i="7"/>
  <c r="I158" i="7"/>
  <c r="I159" i="7"/>
  <c r="I161" i="7"/>
  <c r="I162" i="7"/>
  <c r="I167" i="7"/>
  <c r="I169" i="7"/>
  <c r="I170" i="7"/>
  <c r="I171" i="7"/>
  <c r="I173" i="7"/>
  <c r="I174" i="7"/>
  <c r="I175" i="7"/>
  <c r="I177" i="7"/>
  <c r="I178" i="7"/>
  <c r="I179" i="7"/>
  <c r="I181" i="7"/>
  <c r="I182" i="7"/>
  <c r="I183" i="7"/>
  <c r="I185" i="7"/>
  <c r="I186" i="7"/>
  <c r="I187" i="7"/>
  <c r="I189" i="7"/>
  <c r="I190" i="7"/>
  <c r="I207" i="7"/>
  <c r="I209" i="7"/>
  <c r="I210" i="7"/>
  <c r="I211" i="7"/>
  <c r="I213" i="7"/>
  <c r="I214" i="7"/>
  <c r="I216" i="7"/>
  <c r="I218" i="7"/>
  <c r="I219" i="7"/>
  <c r="I220" i="7"/>
  <c r="I222" i="7"/>
  <c r="I223" i="7"/>
  <c r="I224" i="7"/>
  <c r="I226" i="7"/>
  <c r="I227" i="7"/>
  <c r="I246" i="7"/>
  <c r="I248" i="7"/>
  <c r="I249" i="7"/>
  <c r="I250" i="7"/>
  <c r="I252" i="7"/>
  <c r="I253" i="7"/>
  <c r="I255" i="7"/>
  <c r="I257" i="7"/>
  <c r="I258" i="7"/>
  <c r="I259" i="7"/>
  <c r="I261" i="7"/>
  <c r="I262" i="7"/>
  <c r="I275" i="7"/>
  <c r="I277" i="7"/>
  <c r="I278" i="7"/>
  <c r="I279" i="7"/>
  <c r="I281" i="7"/>
  <c r="I282" i="7"/>
  <c r="I283" i="7"/>
  <c r="I285" i="7"/>
  <c r="I286" i="7"/>
  <c r="I303" i="7"/>
  <c r="I305" i="7"/>
  <c r="I306" i="7"/>
  <c r="I307" i="7"/>
  <c r="I309" i="7"/>
  <c r="I310" i="7"/>
  <c r="I315" i="7"/>
  <c r="I317" i="7"/>
  <c r="I318" i="7"/>
  <c r="I319" i="7"/>
  <c r="I321" i="7"/>
  <c r="I322" i="7"/>
  <c r="I323" i="7"/>
  <c r="I325" i="7"/>
  <c r="I326" i="7"/>
  <c r="I327" i="7"/>
  <c r="I329" i="7"/>
  <c r="I330" i="7"/>
  <c r="I332" i="7"/>
  <c r="I333" i="7"/>
  <c r="I351" i="7"/>
  <c r="I353" i="7"/>
  <c r="I354" i="7"/>
  <c r="I355" i="7"/>
  <c r="I357" i="7"/>
  <c r="I358" i="7"/>
  <c r="I363" i="7"/>
  <c r="I365" i="7"/>
  <c r="I366" i="7"/>
  <c r="I367" i="7"/>
  <c r="I369" i="7"/>
  <c r="I370" i="7"/>
  <c r="I378" i="7"/>
  <c r="I379" i="7"/>
  <c r="I381" i="7"/>
  <c r="I383" i="7"/>
  <c r="I384" i="7"/>
  <c r="I385" i="7"/>
  <c r="I387" i="7"/>
  <c r="I388" i="7"/>
  <c r="I395" i="7"/>
  <c r="I397" i="7"/>
  <c r="I398" i="7"/>
  <c r="I403" i="7"/>
  <c r="I405" i="7"/>
  <c r="I406" i="7"/>
  <c r="I407" i="7"/>
  <c r="I409" i="7"/>
  <c r="I410" i="7"/>
  <c r="I411" i="7"/>
  <c r="I413" i="7"/>
  <c r="I414" i="7"/>
  <c r="I415" i="7"/>
  <c r="I417" i="7"/>
  <c r="I418" i="7"/>
  <c r="I435" i="7"/>
  <c r="I437" i="7"/>
  <c r="I438" i="7"/>
  <c r="I443" i="7"/>
  <c r="I445" i="7"/>
  <c r="I447" i="7"/>
  <c r="I448" i="7"/>
  <c r="I466" i="7"/>
  <c r="I468" i="7"/>
  <c r="I469" i="7"/>
  <c r="I470" i="7"/>
  <c r="I472" i="7"/>
  <c r="I473" i="7"/>
  <c r="I479" i="7"/>
  <c r="I481" i="7"/>
  <c r="I482" i="7"/>
  <c r="I485" i="7"/>
  <c r="I486" i="7"/>
  <c r="I488" i="7"/>
  <c r="I490" i="7"/>
  <c r="I491" i="7"/>
  <c r="I492" i="7"/>
  <c r="I494" i="7"/>
  <c r="I495" i="7"/>
  <c r="I496" i="7"/>
  <c r="I498" i="7"/>
  <c r="I499" i="7"/>
  <c r="I500" i="7"/>
  <c r="I502" i="7"/>
  <c r="I503" i="7"/>
  <c r="I504" i="7"/>
  <c r="I506" i="7"/>
  <c r="I507" i="7"/>
  <c r="I508" i="7"/>
  <c r="I510" i="7"/>
  <c r="I511" i="7"/>
  <c r="I524" i="7"/>
  <c r="I526" i="7"/>
  <c r="I527" i="7"/>
  <c r="I528" i="7"/>
  <c r="I530" i="7"/>
  <c r="I531" i="7"/>
  <c r="I536" i="7"/>
  <c r="I538" i="7"/>
  <c r="I539" i="7"/>
  <c r="I540" i="7"/>
  <c r="I542" i="7"/>
  <c r="I543" i="7"/>
  <c r="I544" i="7"/>
  <c r="I546" i="7"/>
  <c r="I548" i="7"/>
  <c r="I549" i="7"/>
  <c r="I550" i="7"/>
  <c r="I552" i="7"/>
  <c r="I553" i="7"/>
  <c r="I554" i="7"/>
  <c r="I556" i="7"/>
  <c r="I557" i="7"/>
  <c r="I558" i="7"/>
  <c r="I560" i="7"/>
  <c r="I561" i="7"/>
  <c r="I578" i="7"/>
  <c r="I580" i="7"/>
  <c r="I581" i="7"/>
  <c r="I582" i="7"/>
  <c r="I584" i="7"/>
  <c r="I585" i="7"/>
  <c r="I586" i="7"/>
  <c r="I588" i="7"/>
  <c r="I589" i="7"/>
  <c r="I590" i="7"/>
  <c r="I592" i="7"/>
  <c r="I593" i="7"/>
  <c r="I594" i="7"/>
  <c r="I596" i="7"/>
  <c r="I597" i="7"/>
  <c r="I598" i="7"/>
  <c r="I600" i="7"/>
  <c r="I601" i="7"/>
  <c r="I602" i="7"/>
  <c r="I604" i="7"/>
  <c r="I605" i="7"/>
  <c r="I606" i="7"/>
  <c r="I608" i="7"/>
  <c r="I609" i="7"/>
  <c r="I610" i="7"/>
  <c r="I612" i="7"/>
  <c r="I613" i="7"/>
  <c r="I614" i="7"/>
  <c r="I616" i="7"/>
  <c r="I617" i="7"/>
  <c r="I618" i="7"/>
  <c r="I620" i="7"/>
  <c r="I621" i="7"/>
  <c r="I622" i="7"/>
  <c r="I624" i="7"/>
  <c r="I625" i="7"/>
  <c r="I626" i="7"/>
  <c r="I628" i="7"/>
  <c r="I629" i="7"/>
  <c r="I630" i="7"/>
  <c r="I632" i="7"/>
  <c r="I633" i="7"/>
  <c r="I634" i="7"/>
  <c r="I636" i="7"/>
  <c r="I637" i="7"/>
  <c r="I638" i="7"/>
  <c r="I640" i="7"/>
  <c r="I641" i="7"/>
  <c r="I658" i="7"/>
  <c r="I660" i="7"/>
  <c r="I661" i="7"/>
  <c r="I662" i="7"/>
  <c r="I664" i="7"/>
  <c r="I665" i="7"/>
  <c r="I666" i="7"/>
  <c r="I668" i="7"/>
  <c r="I670" i="7"/>
  <c r="I671" i="7"/>
  <c r="I673" i="7"/>
  <c r="I674" i="7"/>
  <c r="I675" i="7"/>
  <c r="I677" i="7"/>
  <c r="I678" i="7"/>
  <c r="I679" i="7"/>
  <c r="I681" i="7"/>
  <c r="I682" i="7"/>
  <c r="I699" i="7"/>
  <c r="I701" i="7"/>
  <c r="I702" i="7"/>
  <c r="I705" i="7"/>
  <c r="I706" i="7"/>
  <c r="I707" i="7"/>
  <c r="I709" i="7"/>
  <c r="I710" i="7"/>
  <c r="I717" i="7"/>
  <c r="I720" i="7"/>
  <c r="I721" i="7"/>
  <c r="I722" i="7"/>
  <c r="F687" i="7"/>
  <c r="F689" i="7"/>
  <c r="F690" i="7"/>
  <c r="E689" i="7"/>
  <c r="E690" i="7"/>
  <c r="E687" i="7"/>
  <c r="F516" i="7"/>
  <c r="F518" i="7"/>
  <c r="F519" i="7"/>
  <c r="E518" i="7"/>
  <c r="E519" i="7"/>
  <c r="E516" i="7"/>
  <c r="F453" i="7"/>
  <c r="F455" i="7"/>
  <c r="F456" i="7"/>
  <c r="E455" i="7"/>
  <c r="E456" i="7"/>
  <c r="F338" i="7"/>
  <c r="F340" i="7"/>
  <c r="F341" i="7"/>
  <c r="E340" i="7"/>
  <c r="E341" i="7"/>
  <c r="E195" i="7"/>
  <c r="E123" i="7"/>
  <c r="E77" i="7"/>
  <c r="F16" i="7"/>
  <c r="F15" i="7"/>
  <c r="F13" i="7"/>
  <c r="E15" i="7"/>
  <c r="E16" i="7"/>
  <c r="E13" i="7"/>
  <c r="I455" i="7" l="1"/>
  <c r="I518" i="7"/>
  <c r="I16" i="7"/>
  <c r="I341" i="7"/>
  <c r="K456" i="7"/>
  <c r="I13" i="7"/>
  <c r="K453" i="7"/>
  <c r="I456" i="7"/>
  <c r="K519" i="7"/>
  <c r="K516" i="7"/>
  <c r="K690" i="7"/>
  <c r="I15" i="7"/>
  <c r="K16" i="7"/>
  <c r="K341" i="7"/>
  <c r="K518" i="7"/>
  <c r="K687" i="7"/>
  <c r="I340" i="7"/>
  <c r="I690" i="7"/>
  <c r="K455" i="7"/>
  <c r="I519" i="7"/>
  <c r="K689" i="7"/>
  <c r="K15" i="7"/>
  <c r="K340" i="7"/>
  <c r="I689" i="7"/>
  <c r="I687" i="7"/>
  <c r="I516" i="7"/>
  <c r="I263" i="7"/>
  <c r="K13" i="7"/>
  <c r="K338" i="7"/>
  <c r="E208" i="7"/>
  <c r="F680" i="7"/>
  <c r="F465" i="7" l="1"/>
  <c r="E465" i="7"/>
  <c r="F464" i="7"/>
  <c r="E464" i="7"/>
  <c r="E462" i="7"/>
  <c r="G462" i="7" s="1"/>
  <c r="F471" i="7"/>
  <c r="E471" i="7"/>
  <c r="F467" i="7"/>
  <c r="E467" i="7"/>
  <c r="F695" i="7"/>
  <c r="F686" i="7"/>
  <c r="F685" i="7"/>
  <c r="E686" i="7"/>
  <c r="E685" i="7"/>
  <c r="E698" i="7"/>
  <c r="G698" i="7" s="1"/>
  <c r="E697" i="7"/>
  <c r="G697" i="7" s="1"/>
  <c r="E695" i="7"/>
  <c r="F708" i="7"/>
  <c r="E708" i="7"/>
  <c r="G708" i="7" l="1"/>
  <c r="G471" i="7"/>
  <c r="G686" i="7"/>
  <c r="G464" i="7"/>
  <c r="G467" i="7"/>
  <c r="G465" i="7"/>
  <c r="F683" i="7"/>
  <c r="G695" i="7"/>
  <c r="G685" i="7"/>
  <c r="I695" i="7"/>
  <c r="I698" i="7"/>
  <c r="K698" i="7"/>
  <c r="K686" i="7"/>
  <c r="I464" i="7"/>
  <c r="I708" i="7"/>
  <c r="K471" i="7"/>
  <c r="I467" i="7"/>
  <c r="I697" i="7"/>
  <c r="I685" i="7"/>
  <c r="I462" i="7"/>
  <c r="K465" i="7"/>
  <c r="K695" i="7"/>
  <c r="K467" i="7"/>
  <c r="K515" i="7"/>
  <c r="K697" i="7"/>
  <c r="K685" i="7"/>
  <c r="I465" i="7"/>
  <c r="K708" i="7"/>
  <c r="I686" i="7"/>
  <c r="I471" i="7"/>
  <c r="K462" i="7"/>
  <c r="K464" i="7"/>
  <c r="I515" i="7"/>
  <c r="F463" i="7"/>
  <c r="E463" i="7"/>
  <c r="G463" i="7" l="1"/>
  <c r="I463" i="7"/>
  <c r="K463" i="7"/>
  <c r="F374" i="7"/>
  <c r="E374" i="7"/>
  <c r="E373" i="7"/>
  <c r="F382" i="7"/>
  <c r="E382" i="7"/>
  <c r="E21" i="7"/>
  <c r="G21" i="7" s="1"/>
  <c r="E26" i="7"/>
  <c r="G26" i="7" s="1"/>
  <c r="G374" i="7" l="1"/>
  <c r="G373" i="7"/>
  <c r="E371" i="7"/>
  <c r="G382" i="7"/>
  <c r="K21" i="7"/>
  <c r="I382" i="7"/>
  <c r="K371" i="7"/>
  <c r="K374" i="7"/>
  <c r="K373" i="7"/>
  <c r="K26" i="7"/>
  <c r="I26" i="7"/>
  <c r="I373" i="7"/>
  <c r="I21" i="7"/>
  <c r="K382" i="7"/>
  <c r="I374" i="7"/>
  <c r="F489" i="7" l="1"/>
  <c r="F38" i="7" l="1"/>
  <c r="K9" i="7"/>
  <c r="E320" i="7" l="1"/>
  <c r="E299" i="7"/>
  <c r="E251" i="7"/>
  <c r="I299" i="7" l="1"/>
  <c r="E98" i="7"/>
  <c r="E70" i="7"/>
  <c r="I54" i="7"/>
  <c r="E42" i="7"/>
  <c r="G42" i="7" s="1"/>
  <c r="E34" i="7"/>
  <c r="G34" i="7" s="1"/>
  <c r="E50" i="7"/>
  <c r="I34" i="7" l="1"/>
  <c r="E22" i="7"/>
  <c r="G22" i="7" s="1"/>
  <c r="E38" i="7"/>
  <c r="G38" i="7" s="1"/>
  <c r="K719" i="7" l="1"/>
  <c r="I719" i="7" l="1"/>
  <c r="E197" i="7"/>
  <c r="F197" i="7"/>
  <c r="E198" i="7"/>
  <c r="F198" i="7"/>
  <c r="F195" i="7"/>
  <c r="E125" i="7"/>
  <c r="F125" i="7"/>
  <c r="E126" i="7"/>
  <c r="F126" i="7"/>
  <c r="F123" i="7"/>
  <c r="E165" i="7"/>
  <c r="F165" i="7"/>
  <c r="E166" i="7"/>
  <c r="F166" i="7"/>
  <c r="F163" i="7"/>
  <c r="E163" i="7"/>
  <c r="F150" i="7"/>
  <c r="E149" i="7"/>
  <c r="G149" i="7" s="1"/>
  <c r="E150" i="7"/>
  <c r="E147" i="7"/>
  <c r="G147" i="7" s="1"/>
  <c r="E133" i="7"/>
  <c r="G133" i="7" s="1"/>
  <c r="E134" i="7"/>
  <c r="G134" i="7" s="1"/>
  <c r="E131" i="7"/>
  <c r="G131" i="7" s="1"/>
  <c r="E23" i="7"/>
  <c r="G23" i="7" s="1"/>
  <c r="E24" i="7"/>
  <c r="G24" i="7" s="1"/>
  <c r="G163" i="7" l="1"/>
  <c r="G150" i="7"/>
  <c r="F121" i="7"/>
  <c r="G165" i="7"/>
  <c r="G166" i="7"/>
  <c r="F122" i="7"/>
  <c r="I133" i="7"/>
  <c r="I23" i="7"/>
  <c r="K24" i="7"/>
  <c r="K134" i="7"/>
  <c r="K150" i="7"/>
  <c r="K133" i="7"/>
  <c r="K149" i="7"/>
  <c r="K205" i="7"/>
  <c r="K198" i="7"/>
  <c r="I197" i="7"/>
  <c r="K163" i="7"/>
  <c r="K125" i="7"/>
  <c r="K147" i="7"/>
  <c r="I149" i="7"/>
  <c r="K166" i="7"/>
  <c r="I165" i="7"/>
  <c r="I126" i="7"/>
  <c r="I206" i="7"/>
  <c r="K203" i="7"/>
  <c r="I203" i="7"/>
  <c r="I166" i="7"/>
  <c r="K197" i="7"/>
  <c r="K23" i="7"/>
  <c r="I147" i="7"/>
  <c r="I163" i="7"/>
  <c r="I24" i="7"/>
  <c r="I134" i="7"/>
  <c r="I150" i="7"/>
  <c r="K165" i="7"/>
  <c r="K126" i="7"/>
  <c r="I125" i="7"/>
  <c r="K206" i="7"/>
  <c r="I205" i="7"/>
  <c r="I198" i="7"/>
  <c r="E646" i="7"/>
  <c r="F566" i="7"/>
  <c r="F568" i="7"/>
  <c r="F569" i="7"/>
  <c r="E568" i="7"/>
  <c r="E569" i="7"/>
  <c r="E566" i="7"/>
  <c r="F362" i="7"/>
  <c r="E361" i="7"/>
  <c r="G361" i="7" s="1"/>
  <c r="E362" i="7"/>
  <c r="F359" i="7"/>
  <c r="G359" i="7" s="1"/>
  <c r="F308" i="7"/>
  <c r="E308" i="7"/>
  <c r="F291" i="7"/>
  <c r="F293" i="7"/>
  <c r="F294" i="7"/>
  <c r="E293" i="7"/>
  <c r="E294" i="7"/>
  <c r="E291" i="7"/>
  <c r="E267" i="7"/>
  <c r="F232" i="7"/>
  <c r="F234" i="7"/>
  <c r="F235" i="7"/>
  <c r="E234" i="7"/>
  <c r="E235" i="7"/>
  <c r="E232" i="7"/>
  <c r="F77" i="7"/>
  <c r="F79" i="7"/>
  <c r="F80" i="7"/>
  <c r="E79" i="7"/>
  <c r="E80" i="7"/>
  <c r="F401" i="7"/>
  <c r="F402" i="7"/>
  <c r="E401" i="7"/>
  <c r="E402" i="7"/>
  <c r="E399" i="7"/>
  <c r="G399" i="7" s="1"/>
  <c r="F347" i="7"/>
  <c r="F350" i="7"/>
  <c r="E349" i="7"/>
  <c r="G349" i="7" s="1"/>
  <c r="E347" i="7"/>
  <c r="G308" i="7" l="1"/>
  <c r="G362" i="7"/>
  <c r="G347" i="7"/>
  <c r="G402" i="7"/>
  <c r="F336" i="7"/>
  <c r="G401" i="7"/>
  <c r="I234" i="7"/>
  <c r="I568" i="7"/>
  <c r="I399" i="7"/>
  <c r="K399" i="7"/>
  <c r="I361" i="7"/>
  <c r="I566" i="7"/>
  <c r="I79" i="7"/>
  <c r="I291" i="7"/>
  <c r="I232" i="7"/>
  <c r="I293" i="7"/>
  <c r="I401" i="7"/>
  <c r="K350" i="7"/>
  <c r="I80" i="7"/>
  <c r="K235" i="7"/>
  <c r="K232" i="7"/>
  <c r="K293" i="7"/>
  <c r="K569" i="7"/>
  <c r="K566" i="7"/>
  <c r="I349" i="7"/>
  <c r="I402" i="7"/>
  <c r="K234" i="7"/>
  <c r="K294" i="7"/>
  <c r="K291" i="7"/>
  <c r="K308" i="7"/>
  <c r="K349" i="7"/>
  <c r="K402" i="7"/>
  <c r="K79" i="7"/>
  <c r="I235" i="7"/>
  <c r="K359" i="7"/>
  <c r="K362" i="7"/>
  <c r="I569" i="7"/>
  <c r="I308" i="7"/>
  <c r="K77" i="7"/>
  <c r="I77" i="7"/>
  <c r="K401" i="7"/>
  <c r="K80" i="7"/>
  <c r="I294" i="7"/>
  <c r="I359" i="7"/>
  <c r="K361" i="7"/>
  <c r="K123" i="7"/>
  <c r="I123" i="7"/>
  <c r="I362" i="7"/>
  <c r="K568" i="7"/>
  <c r="G568" i="7"/>
  <c r="G569" i="7"/>
  <c r="F337" i="7"/>
  <c r="E336" i="7"/>
  <c r="G566" i="7"/>
  <c r="F352" i="7"/>
  <c r="F304" i="7"/>
  <c r="G304" i="7" s="1"/>
  <c r="F299" i="7"/>
  <c r="G299" i="7" s="1"/>
  <c r="F301" i="7"/>
  <c r="F302" i="7"/>
  <c r="G336" i="7" l="1"/>
  <c r="K352" i="7"/>
  <c r="K299" i="7"/>
  <c r="K347" i="7"/>
  <c r="I347" i="7"/>
  <c r="K301" i="7"/>
  <c r="K337" i="7"/>
  <c r="K336" i="7"/>
  <c r="K302" i="7"/>
  <c r="I336" i="7"/>
  <c r="I30" i="7"/>
  <c r="K195" i="7"/>
  <c r="I195" i="7"/>
  <c r="K304" i="7"/>
  <c r="K131" i="7"/>
  <c r="I131" i="7"/>
  <c r="I304" i="7"/>
  <c r="F300" i="7"/>
  <c r="J701" i="7"/>
  <c r="J702" i="7" s="1"/>
  <c r="K300" i="7" l="1"/>
  <c r="I22" i="7"/>
  <c r="K30" i="7"/>
  <c r="K34" i="7" l="1"/>
  <c r="F290" i="7"/>
  <c r="E302" i="7"/>
  <c r="G302" i="7" s="1"/>
  <c r="E301" i="7"/>
  <c r="G301" i="7" s="1"/>
  <c r="I302" i="7" l="1"/>
  <c r="I301" i="7"/>
  <c r="K22" i="7"/>
  <c r="K290" i="7"/>
  <c r="K532" i="7"/>
  <c r="I532" i="7"/>
  <c r="E290" i="7"/>
  <c r="I290" i="7" s="1"/>
  <c r="G290" i="7" l="1"/>
  <c r="K512" i="7"/>
  <c r="I512" i="7"/>
  <c r="F535" i="7"/>
  <c r="E535" i="7"/>
  <c r="F551" i="7"/>
  <c r="E551" i="7"/>
  <c r="F529" i="7"/>
  <c r="E529" i="7"/>
  <c r="F509" i="7"/>
  <c r="E509" i="7"/>
  <c r="F244" i="7"/>
  <c r="E244" i="7"/>
  <c r="F251" i="7"/>
  <c r="G551" i="7" l="1"/>
  <c r="G509" i="7"/>
  <c r="G244" i="7"/>
  <c r="F242" i="7"/>
  <c r="G251" i="7"/>
  <c r="G529" i="7"/>
  <c r="G535" i="7"/>
  <c r="I243" i="7"/>
  <c r="K244" i="7"/>
  <c r="I529" i="7"/>
  <c r="K547" i="7"/>
  <c r="I541" i="7"/>
  <c r="I534" i="7"/>
  <c r="K551" i="7"/>
  <c r="K535" i="7"/>
  <c r="K241" i="7"/>
  <c r="K534" i="7"/>
  <c r="I244" i="7"/>
  <c r="I547" i="7"/>
  <c r="I241" i="7"/>
  <c r="K509" i="7"/>
  <c r="I551" i="7"/>
  <c r="K545" i="7"/>
  <c r="I535" i="7"/>
  <c r="K251" i="7"/>
  <c r="I251" i="7"/>
  <c r="K243" i="7"/>
  <c r="I509" i="7"/>
  <c r="K529" i="7"/>
  <c r="I545" i="7"/>
  <c r="K541" i="7"/>
  <c r="E242" i="7"/>
  <c r="E300" i="7"/>
  <c r="G300" i="7" s="1"/>
  <c r="F386" i="7"/>
  <c r="G242" i="7" l="1"/>
  <c r="I300" i="7"/>
  <c r="K242" i="7"/>
  <c r="K230" i="7"/>
  <c r="K514" i="7"/>
  <c r="I514" i="7"/>
  <c r="I230" i="7"/>
  <c r="I242" i="7"/>
  <c r="E704" i="7"/>
  <c r="E700" i="7"/>
  <c r="E680" i="7"/>
  <c r="G680" i="7" s="1"/>
  <c r="E676" i="7"/>
  <c r="E672" i="7"/>
  <c r="E663" i="7"/>
  <c r="E659" i="7"/>
  <c r="G659" i="7" s="1"/>
  <c r="E657" i="7"/>
  <c r="E656" i="7"/>
  <c r="G656" i="7" s="1"/>
  <c r="E654" i="7"/>
  <c r="E649" i="7"/>
  <c r="E648" i="7"/>
  <c r="E639" i="7"/>
  <c r="E619" i="7"/>
  <c r="E635" i="7"/>
  <c r="E631" i="7"/>
  <c r="G631" i="7" s="1"/>
  <c r="E627" i="7"/>
  <c r="E611" i="7"/>
  <c r="E623" i="7"/>
  <c r="E607" i="7"/>
  <c r="E603" i="7"/>
  <c r="E599" i="7"/>
  <c r="E595" i="7"/>
  <c r="E591" i="7"/>
  <c r="E615" i="7"/>
  <c r="E579" i="7"/>
  <c r="E583" i="7"/>
  <c r="E587" i="7"/>
  <c r="E577" i="7"/>
  <c r="E576" i="7"/>
  <c r="E574" i="7"/>
  <c r="E565" i="7"/>
  <c r="E564" i="7"/>
  <c r="E559" i="7"/>
  <c r="E555" i="7"/>
  <c r="E525" i="7"/>
  <c r="E505" i="7"/>
  <c r="E501" i="7"/>
  <c r="E497" i="7"/>
  <c r="E493" i="7"/>
  <c r="E489" i="7"/>
  <c r="G489" i="7" s="1"/>
  <c r="E480" i="7"/>
  <c r="E477" i="7"/>
  <c r="E446" i="7"/>
  <c r="E436" i="7"/>
  <c r="E432" i="7" s="1"/>
  <c r="E426" i="7"/>
  <c r="E425" i="7"/>
  <c r="E423" i="7"/>
  <c r="E416" i="7"/>
  <c r="E412" i="7"/>
  <c r="E408" i="7"/>
  <c r="E404" i="7"/>
  <c r="E396" i="7"/>
  <c r="E386" i="7"/>
  <c r="G386" i="7" s="1"/>
  <c r="E368" i="7"/>
  <c r="E364" i="7"/>
  <c r="E356" i="7"/>
  <c r="E352" i="7"/>
  <c r="G352" i="7" s="1"/>
  <c r="E350" i="7"/>
  <c r="G350" i="7" s="1"/>
  <c r="E331" i="7"/>
  <c r="G331" i="7" s="1"/>
  <c r="E324" i="7"/>
  <c r="E316" i="7"/>
  <c r="E314" i="7"/>
  <c r="E313" i="7"/>
  <c r="G313" i="7" s="1"/>
  <c r="E311" i="7"/>
  <c r="E270" i="7"/>
  <c r="E269" i="7"/>
  <c r="E266" i="7"/>
  <c r="E265" i="7"/>
  <c r="G265" i="7" s="1"/>
  <c r="E260" i="7"/>
  <c r="E256" i="7"/>
  <c r="E247" i="7"/>
  <c r="E225" i="7"/>
  <c r="E221" i="7"/>
  <c r="E217" i="7"/>
  <c r="E188" i="7"/>
  <c r="G188" i="7" s="1"/>
  <c r="E184" i="7"/>
  <c r="E180" i="7"/>
  <c r="E176" i="7"/>
  <c r="E172" i="7"/>
  <c r="E168" i="7"/>
  <c r="E119" i="7"/>
  <c r="E160" i="7"/>
  <c r="E156" i="7"/>
  <c r="E152" i="7"/>
  <c r="E144" i="7"/>
  <c r="E136" i="7"/>
  <c r="E140" i="7"/>
  <c r="E116" i="7"/>
  <c r="E102" i="7"/>
  <c r="E94" i="7"/>
  <c r="E92" i="7"/>
  <c r="E91" i="7"/>
  <c r="E89" i="7"/>
  <c r="G89" i="7" s="1"/>
  <c r="E86" i="7"/>
  <c r="E66" i="7"/>
  <c r="E40" i="7"/>
  <c r="G40" i="7" s="1"/>
  <c r="E39" i="7"/>
  <c r="G39" i="7" s="1"/>
  <c r="E229" i="7" l="1"/>
  <c r="E228" i="7" s="1"/>
  <c r="I228" i="7" s="1"/>
  <c r="I94" i="7"/>
  <c r="I225" i="7"/>
  <c r="I352" i="7"/>
  <c r="I446" i="7"/>
  <c r="I574" i="7"/>
  <c r="I659" i="7"/>
  <c r="I215" i="7"/>
  <c r="I110" i="7"/>
  <c r="I140" i="7"/>
  <c r="I350" i="7"/>
  <c r="E11" i="7"/>
  <c r="G11" i="7" s="1"/>
  <c r="I39" i="7"/>
  <c r="E451" i="7"/>
  <c r="I267" i="7"/>
  <c r="E452" i="7"/>
  <c r="E517" i="7"/>
  <c r="E12" i="7"/>
  <c r="G12" i="7" s="1"/>
  <c r="E688" i="7"/>
  <c r="E14" i="7"/>
  <c r="E684" i="7"/>
  <c r="E696" i="7"/>
  <c r="E337" i="7"/>
  <c r="E196" i="7"/>
  <c r="E124" i="7"/>
  <c r="E164" i="7"/>
  <c r="E148" i="7"/>
  <c r="E122" i="7"/>
  <c r="G122" i="7" s="1"/>
  <c r="E132" i="7"/>
  <c r="E121" i="7"/>
  <c r="G121" i="7" s="1"/>
  <c r="E231" i="7"/>
  <c r="E567" i="7"/>
  <c r="E360" i="7"/>
  <c r="E292" i="7"/>
  <c r="E233" i="7"/>
  <c r="E78" i="7"/>
  <c r="E127" i="7"/>
  <c r="E400" i="7"/>
  <c r="E348" i="7"/>
  <c r="E683" i="7"/>
  <c r="G683" i="7" s="1"/>
  <c r="E562" i="7"/>
  <c r="E238" i="7"/>
  <c r="E76" i="7"/>
  <c r="E655" i="7"/>
  <c r="E268" i="7"/>
  <c r="E90" i="7"/>
  <c r="E264" i="7"/>
  <c r="E312" i="7"/>
  <c r="E424" i="7"/>
  <c r="E523" i="7"/>
  <c r="E430" i="7"/>
  <c r="E271" i="7"/>
  <c r="E429" i="7"/>
  <c r="E522" i="7"/>
  <c r="E274" i="7"/>
  <c r="E520" i="7"/>
  <c r="E647" i="7"/>
  <c r="E273" i="7"/>
  <c r="E298" i="7"/>
  <c r="E427" i="7"/>
  <c r="E573" i="7"/>
  <c r="E693" i="7"/>
  <c r="E572" i="7"/>
  <c r="E75" i="7"/>
  <c r="E694" i="7"/>
  <c r="E575" i="7"/>
  <c r="E73" i="7"/>
  <c r="I425" i="7"/>
  <c r="I649" i="7"/>
  <c r="I404" i="7"/>
  <c r="I38" i="7"/>
  <c r="F136" i="7"/>
  <c r="G136" i="7" s="1"/>
  <c r="E236" i="7" l="1"/>
  <c r="H229" i="7"/>
  <c r="G337" i="7"/>
  <c r="E334" i="7"/>
  <c r="I11" i="7"/>
  <c r="I191" i="7"/>
  <c r="I58" i="7"/>
  <c r="I337" i="7"/>
  <c r="I615" i="7"/>
  <c r="I672" i="7"/>
  <c r="I107" i="7"/>
  <c r="I86" i="7"/>
  <c r="I260" i="7"/>
  <c r="I396" i="7"/>
  <c r="I476" i="7"/>
  <c r="K489" i="7"/>
  <c r="I579" i="7"/>
  <c r="K680" i="7"/>
  <c r="I116" i="7"/>
  <c r="I89" i="7"/>
  <c r="I172" i="7"/>
  <c r="I477" i="7"/>
  <c r="I280" i="7"/>
  <c r="I92" i="7"/>
  <c r="I276" i="7"/>
  <c r="I324" i="7"/>
  <c r="I583" i="7"/>
  <c r="I595" i="7"/>
  <c r="I656" i="7"/>
  <c r="I700" i="7"/>
  <c r="I364" i="7"/>
  <c r="I136" i="7"/>
  <c r="I152" i="7"/>
  <c r="I221" i="7"/>
  <c r="I356" i="7"/>
  <c r="I493" i="7"/>
  <c r="I603" i="7"/>
  <c r="I328" i="7"/>
  <c r="I156" i="7"/>
  <c r="I176" i="7"/>
  <c r="I266" i="7"/>
  <c r="I316" i="7"/>
  <c r="I368" i="7"/>
  <c r="I408" i="7"/>
  <c r="I480" i="7"/>
  <c r="I497" i="7"/>
  <c r="I537" i="7"/>
  <c r="I587" i="7"/>
  <c r="I591" i="7"/>
  <c r="I607" i="7"/>
  <c r="I654" i="7"/>
  <c r="I667" i="7"/>
  <c r="I704" i="7"/>
  <c r="K386" i="7"/>
  <c r="I112" i="7"/>
  <c r="I106" i="7"/>
  <c r="I62" i="7"/>
  <c r="K265" i="7"/>
  <c r="K683" i="7"/>
  <c r="I193" i="7"/>
  <c r="I489" i="7"/>
  <c r="E129" i="7"/>
  <c r="K46" i="7"/>
  <c r="I46" i="7"/>
  <c r="I98" i="7"/>
  <c r="I648" i="7"/>
  <c r="I144" i="7"/>
  <c r="I217" i="7"/>
  <c r="I683" i="7"/>
  <c r="I657" i="7"/>
  <c r="I386" i="7"/>
  <c r="I256" i="7"/>
  <c r="I422" i="7"/>
  <c r="I663" i="7"/>
  <c r="I599" i="7"/>
  <c r="I505" i="7"/>
  <c r="I42" i="7"/>
  <c r="I517" i="7"/>
  <c r="I208" i="7"/>
  <c r="I688" i="7"/>
  <c r="E237" i="7"/>
  <c r="E130" i="7"/>
  <c r="K136" i="7"/>
  <c r="I194" i="7"/>
  <c r="I669" i="7"/>
  <c r="I416" i="7"/>
  <c r="I314" i="7"/>
  <c r="I180" i="7"/>
  <c r="I412" i="7"/>
  <c r="I265" i="7"/>
  <c r="I40" i="7"/>
  <c r="I623" i="7"/>
  <c r="I501" i="7"/>
  <c r="I269" i="7"/>
  <c r="I168" i="7"/>
  <c r="I102" i="7"/>
  <c r="I577" i="7"/>
  <c r="I160" i="7"/>
  <c r="I676" i="7"/>
  <c r="I611" i="7"/>
  <c r="I559" i="7"/>
  <c r="I421" i="7"/>
  <c r="I270" i="7"/>
  <c r="I627" i="7"/>
  <c r="I70" i="7"/>
  <c r="I50" i="7"/>
  <c r="I320" i="7"/>
  <c r="I646" i="7"/>
  <c r="E521" i="7"/>
  <c r="I562" i="7"/>
  <c r="I631" i="7"/>
  <c r="I565" i="7"/>
  <c r="I444" i="7"/>
  <c r="I331" i="7"/>
  <c r="I247" i="7"/>
  <c r="I114" i="7"/>
  <c r="I436" i="7"/>
  <c r="I313" i="7"/>
  <c r="I66" i="7"/>
  <c r="I423" i="7"/>
  <c r="I525" i="7"/>
  <c r="I635" i="7"/>
  <c r="I555" i="7"/>
  <c r="I419" i="7"/>
  <c r="I284" i="7"/>
  <c r="I184" i="7"/>
  <c r="I680" i="7"/>
  <c r="I212" i="7"/>
  <c r="I619" i="7"/>
  <c r="I576" i="7"/>
  <c r="I426" i="7"/>
  <c r="I311" i="7"/>
  <c r="I188" i="7"/>
  <c r="I91" i="7"/>
  <c r="I639" i="7"/>
  <c r="I564" i="7"/>
  <c r="I196" i="7"/>
  <c r="I124" i="7"/>
  <c r="E120" i="7"/>
  <c r="E239" i="7"/>
  <c r="E461" i="7"/>
  <c r="E650" i="7"/>
  <c r="E570" i="7"/>
  <c r="E459" i="7"/>
  <c r="E81" i="7"/>
  <c r="E652" i="7"/>
  <c r="E83" i="7"/>
  <c r="E84" i="7"/>
  <c r="E295" i="7"/>
  <c r="I567" i="7"/>
  <c r="I78" i="7"/>
  <c r="E297" i="7"/>
  <c r="E202" i="7"/>
  <c r="E563" i="7"/>
  <c r="E201" i="7"/>
  <c r="E691" i="7"/>
  <c r="E653" i="7"/>
  <c r="E199" i="7"/>
  <c r="E345" i="7"/>
  <c r="E726" i="7"/>
  <c r="E74" i="7"/>
  <c r="I693" i="7"/>
  <c r="I573" i="7"/>
  <c r="E272" i="7"/>
  <c r="I522" i="7"/>
  <c r="E428" i="7"/>
  <c r="I274" i="7"/>
  <c r="I298" i="7"/>
  <c r="I268" i="7"/>
  <c r="E730" i="7"/>
  <c r="E19" i="7"/>
  <c r="E725" i="7"/>
  <c r="I427" i="7"/>
  <c r="I273" i="7"/>
  <c r="E729" i="7"/>
  <c r="E20" i="7"/>
  <c r="E344" i="7"/>
  <c r="E692" i="7"/>
  <c r="I238" i="7"/>
  <c r="I271" i="7"/>
  <c r="I90" i="7" l="1"/>
  <c r="I533" i="7"/>
  <c r="I289" i="7"/>
  <c r="I400" i="7"/>
  <c r="I642" i="7"/>
  <c r="I12" i="7"/>
  <c r="I451" i="7"/>
  <c r="I264" i="7"/>
  <c r="I420" i="7"/>
  <c r="I75" i="7"/>
  <c r="I121" i="7"/>
  <c r="I655" i="7"/>
  <c r="I295" i="7"/>
  <c r="I452" i="7"/>
  <c r="I650" i="7"/>
  <c r="I199" i="7"/>
  <c r="I563" i="7"/>
  <c r="I696" i="7"/>
  <c r="I164" i="7"/>
  <c r="I236" i="7"/>
  <c r="I73" i="7"/>
  <c r="I523" i="7"/>
  <c r="I122" i="7"/>
  <c r="I14" i="7"/>
  <c r="E296" i="7"/>
  <c r="I119" i="7"/>
  <c r="I202" i="7"/>
  <c r="I684" i="7"/>
  <c r="I691" i="7"/>
  <c r="I201" i="7"/>
  <c r="I292" i="7"/>
  <c r="I647" i="7"/>
  <c r="I360" i="7"/>
  <c r="I108" i="7"/>
  <c r="I645" i="7"/>
  <c r="I287" i="7"/>
  <c r="I430" i="7"/>
  <c r="I575" i="7"/>
  <c r="I348" i="7"/>
  <c r="E200" i="7"/>
  <c r="I192" i="7"/>
  <c r="E128" i="7"/>
  <c r="I570" i="7"/>
  <c r="I132" i="7"/>
  <c r="I429" i="7"/>
  <c r="I312" i="7"/>
  <c r="I204" i="7"/>
  <c r="I76" i="7"/>
  <c r="I520" i="7"/>
  <c r="I233" i="7"/>
  <c r="I231" i="7"/>
  <c r="I148" i="7"/>
  <c r="I644" i="7"/>
  <c r="I424" i="7"/>
  <c r="I572" i="7"/>
  <c r="I694" i="7"/>
  <c r="I297" i="7"/>
  <c r="I239" i="7"/>
  <c r="I130" i="7"/>
  <c r="I129" i="7"/>
  <c r="E571" i="7"/>
  <c r="E651" i="7"/>
  <c r="E82" i="7"/>
  <c r="I81" i="7"/>
  <c r="I692" i="7"/>
  <c r="E734" i="7"/>
  <c r="I428" i="7"/>
  <c r="I20" i="7"/>
  <c r="E733" i="7"/>
  <c r="I19" i="7"/>
  <c r="I729" i="7"/>
  <c r="K58" i="7" l="1"/>
  <c r="I726" i="7"/>
  <c r="I229" i="7"/>
  <c r="I288" i="7"/>
  <c r="I643" i="7"/>
  <c r="I513" i="7"/>
  <c r="I521" i="7"/>
  <c r="I296" i="7"/>
  <c r="I84" i="7"/>
  <c r="I272" i="7"/>
  <c r="I74" i="7"/>
  <c r="I714" i="7"/>
  <c r="I345" i="7"/>
  <c r="I459" i="7"/>
  <c r="I127" i="7"/>
  <c r="I652" i="7"/>
  <c r="I571" i="7"/>
  <c r="I83" i="7"/>
  <c r="I653" i="7"/>
  <c r="I344" i="7"/>
  <c r="I120" i="7"/>
  <c r="I713" i="7"/>
  <c r="I730" i="7"/>
  <c r="I461" i="7"/>
  <c r="I651" i="7"/>
  <c r="I733" i="7"/>
  <c r="F102" i="7"/>
  <c r="G102" i="7" s="1"/>
  <c r="F98" i="7"/>
  <c r="G98" i="7" s="1"/>
  <c r="F94" i="7"/>
  <c r="G94" i="7" s="1"/>
  <c r="F92" i="7"/>
  <c r="G92" i="7" s="1"/>
  <c r="F91" i="7"/>
  <c r="G91" i="7" s="1"/>
  <c r="K89" i="7"/>
  <c r="F86" i="7"/>
  <c r="G86" i="7" s="1"/>
  <c r="F50" i="7"/>
  <c r="G50" i="7" s="1"/>
  <c r="F90" i="7" l="1"/>
  <c r="G90" i="7" s="1"/>
  <c r="K98" i="7"/>
  <c r="K86" i="7"/>
  <c r="K94" i="7"/>
  <c r="K50" i="7"/>
  <c r="K91" i="7"/>
  <c r="K102" i="7"/>
  <c r="K42" i="7"/>
  <c r="K92" i="7"/>
  <c r="I237" i="7"/>
  <c r="I128" i="7"/>
  <c r="I734" i="7"/>
  <c r="I82" i="7"/>
  <c r="I725" i="7"/>
  <c r="I200" i="7"/>
  <c r="K90" i="7" l="1"/>
  <c r="K38" i="7"/>
  <c r="F704" i="7"/>
  <c r="G704" i="7" s="1"/>
  <c r="F700" i="7"/>
  <c r="G700" i="7" s="1"/>
  <c r="F408" i="7"/>
  <c r="G408" i="7" s="1"/>
  <c r="F404" i="7"/>
  <c r="G404" i="7" s="1"/>
  <c r="F396" i="7"/>
  <c r="G396" i="7" s="1"/>
  <c r="F696" i="7" l="1"/>
  <c r="G696" i="7" s="1"/>
  <c r="K396" i="7"/>
  <c r="K704" i="7"/>
  <c r="K408" i="7"/>
  <c r="K404" i="7"/>
  <c r="F688" i="7"/>
  <c r="K688" i="7" s="1"/>
  <c r="K700" i="7"/>
  <c r="F684" i="7"/>
  <c r="G684" i="7" s="1"/>
  <c r="F400" i="7"/>
  <c r="G400" i="7" s="1"/>
  <c r="K400" i="7" l="1"/>
  <c r="K696" i="7"/>
  <c r="K684" i="7"/>
  <c r="F172" i="7"/>
  <c r="G172" i="7" s="1"/>
  <c r="F168" i="7"/>
  <c r="G168" i="7" s="1"/>
  <c r="F176" i="7"/>
  <c r="G176" i="7" s="1"/>
  <c r="K176" i="7" l="1"/>
  <c r="K172" i="7"/>
  <c r="K168" i="7"/>
  <c r="F574" i="7"/>
  <c r="G574" i="7" s="1"/>
  <c r="F577" i="7"/>
  <c r="G577" i="7" s="1"/>
  <c r="F576" i="7"/>
  <c r="G576" i="7" s="1"/>
  <c r="F619" i="7"/>
  <c r="G619" i="7" s="1"/>
  <c r="F316" i="7"/>
  <c r="G316" i="7" s="1"/>
  <c r="F116" i="7"/>
  <c r="G116" i="7" s="1"/>
  <c r="F156" i="7"/>
  <c r="G156" i="7" s="1"/>
  <c r="F119" i="7"/>
  <c r="G119" i="7" s="1"/>
  <c r="F160" i="7"/>
  <c r="G160" i="7" s="1"/>
  <c r="K39" i="7" l="1"/>
  <c r="K107" i="7"/>
  <c r="K112" i="7"/>
  <c r="K121" i="7"/>
  <c r="K114" i="7"/>
  <c r="K122" i="7"/>
  <c r="K576" i="7"/>
  <c r="K631" i="7"/>
  <c r="K106" i="7"/>
  <c r="K619" i="7"/>
  <c r="K119" i="7"/>
  <c r="K116" i="7"/>
  <c r="K316" i="7"/>
  <c r="K160" i="7"/>
  <c r="K156" i="7"/>
  <c r="K110" i="7"/>
  <c r="K577" i="7"/>
  <c r="K574" i="7"/>
  <c r="F78" i="7"/>
  <c r="K78" i="7" s="1"/>
  <c r="F562" i="7"/>
  <c r="G562" i="7" s="1"/>
  <c r="F654" i="7"/>
  <c r="G654" i="7" s="1"/>
  <c r="F73" i="7"/>
  <c r="G73" i="7" s="1"/>
  <c r="F75" i="7"/>
  <c r="G75" i="7" s="1"/>
  <c r="F76" i="7"/>
  <c r="G76" i="7" s="1"/>
  <c r="F74" i="7" l="1"/>
  <c r="G74" i="7" s="1"/>
  <c r="K11" i="7"/>
  <c r="K75" i="7"/>
  <c r="K73" i="7"/>
  <c r="K108" i="7"/>
  <c r="K76" i="7"/>
  <c r="K654" i="7"/>
  <c r="K562" i="7"/>
  <c r="F81" i="7"/>
  <c r="K81" i="7" s="1"/>
  <c r="F84" i="7"/>
  <c r="K84" i="7" s="1"/>
  <c r="F83" i="7"/>
  <c r="K83" i="7" s="1"/>
  <c r="K74" i="7" l="1"/>
  <c r="F82" i="7"/>
  <c r="K82" i="7" s="1"/>
  <c r="F480" i="7"/>
  <c r="G480" i="7" s="1"/>
  <c r="K656" i="7"/>
  <c r="F140" i="7"/>
  <c r="G140" i="7" s="1"/>
  <c r="K140" i="7" l="1"/>
  <c r="K480" i="7"/>
  <c r="F263" i="7"/>
  <c r="G263" i="7" s="1"/>
  <c r="K421" i="7"/>
  <c r="F657" i="7"/>
  <c r="G657" i="7" s="1"/>
  <c r="F477" i="7"/>
  <c r="G477" i="7" s="1"/>
  <c r="F476" i="7"/>
  <c r="F314" i="7"/>
  <c r="G314" i="7" s="1"/>
  <c r="F311" i="7"/>
  <c r="G311" i="7" s="1"/>
  <c r="F676" i="7"/>
  <c r="G676" i="7" s="1"/>
  <c r="F672" i="7"/>
  <c r="G672" i="7" s="1"/>
  <c r="F663" i="7"/>
  <c r="K659" i="7"/>
  <c r="F649" i="7"/>
  <c r="K649" i="7" s="1"/>
  <c r="F648" i="7"/>
  <c r="K648" i="7" s="1"/>
  <c r="F646" i="7"/>
  <c r="K646" i="7" s="1"/>
  <c r="F639" i="7"/>
  <c r="G639" i="7" s="1"/>
  <c r="F635" i="7"/>
  <c r="G635" i="7" s="1"/>
  <c r="F627" i="7"/>
  <c r="G627" i="7" s="1"/>
  <c r="F611" i="7"/>
  <c r="G611" i="7" s="1"/>
  <c r="F623" i="7"/>
  <c r="G623" i="7" s="1"/>
  <c r="F607" i="7"/>
  <c r="G607" i="7" s="1"/>
  <c r="F603" i="7"/>
  <c r="G603" i="7" s="1"/>
  <c r="F599" i="7"/>
  <c r="G599" i="7" s="1"/>
  <c r="F595" i="7"/>
  <c r="G595" i="7" s="1"/>
  <c r="F591" i="7"/>
  <c r="G591" i="7" s="1"/>
  <c r="F615" i="7"/>
  <c r="G615" i="7" s="1"/>
  <c r="F579" i="7"/>
  <c r="G579" i="7" s="1"/>
  <c r="F583" i="7"/>
  <c r="G583" i="7" s="1"/>
  <c r="F587" i="7"/>
  <c r="G587" i="7" s="1"/>
  <c r="F565" i="7"/>
  <c r="G565" i="7" s="1"/>
  <c r="F564" i="7"/>
  <c r="G564" i="7" s="1"/>
  <c r="F559" i="7"/>
  <c r="G559" i="7" s="1"/>
  <c r="F555" i="7"/>
  <c r="G555" i="7" s="1"/>
  <c r="F525" i="7"/>
  <c r="G525" i="7" s="1"/>
  <c r="F505" i="7"/>
  <c r="G505" i="7" s="1"/>
  <c r="F501" i="7"/>
  <c r="G501" i="7" s="1"/>
  <c r="F497" i="7"/>
  <c r="G497" i="7" s="1"/>
  <c r="F493" i="7"/>
  <c r="G493" i="7" s="1"/>
  <c r="F446" i="7"/>
  <c r="G446" i="7" s="1"/>
  <c r="F436" i="7"/>
  <c r="G436" i="7" s="1"/>
  <c r="F426" i="7"/>
  <c r="K426" i="7" s="1"/>
  <c r="F425" i="7"/>
  <c r="K425" i="7" s="1"/>
  <c r="F423" i="7"/>
  <c r="K423" i="7" s="1"/>
  <c r="K422" i="7"/>
  <c r="F416" i="7"/>
  <c r="G416" i="7" s="1"/>
  <c r="F412" i="7"/>
  <c r="G412" i="7" s="1"/>
  <c r="F368" i="7"/>
  <c r="G368" i="7" s="1"/>
  <c r="F364" i="7"/>
  <c r="G364" i="7" s="1"/>
  <c r="F356" i="7"/>
  <c r="G356" i="7" s="1"/>
  <c r="K328" i="7"/>
  <c r="F324" i="7"/>
  <c r="G324" i="7" s="1"/>
  <c r="F320" i="7"/>
  <c r="G320" i="7" s="1"/>
  <c r="F284" i="7"/>
  <c r="G284" i="7" s="1"/>
  <c r="F280" i="7"/>
  <c r="G280" i="7" s="1"/>
  <c r="F276" i="7"/>
  <c r="G276" i="7" s="1"/>
  <c r="F270" i="7"/>
  <c r="K270" i="7" s="1"/>
  <c r="F269" i="7"/>
  <c r="K269" i="7" s="1"/>
  <c r="F267" i="7"/>
  <c r="K267" i="7" s="1"/>
  <c r="F266" i="7"/>
  <c r="G266" i="7" s="1"/>
  <c r="F260" i="7"/>
  <c r="G260" i="7" s="1"/>
  <c r="F256" i="7"/>
  <c r="F247" i="7"/>
  <c r="G247" i="7" s="1"/>
  <c r="F225" i="7"/>
  <c r="G225" i="7" s="1"/>
  <c r="F221" i="7"/>
  <c r="G221" i="7" s="1"/>
  <c r="F217" i="7"/>
  <c r="G217" i="7" s="1"/>
  <c r="F208" i="7"/>
  <c r="G208" i="7" s="1"/>
  <c r="F184" i="7"/>
  <c r="G184" i="7" s="1"/>
  <c r="F180" i="7"/>
  <c r="F152" i="7"/>
  <c r="F144" i="7"/>
  <c r="G144" i="7" s="1"/>
  <c r="F70" i="7"/>
  <c r="G70" i="7" s="1"/>
  <c r="F66" i="7"/>
  <c r="G66" i="7" s="1"/>
  <c r="F62" i="7"/>
  <c r="G62" i="7" s="1"/>
  <c r="F54" i="7"/>
  <c r="G54" i="7" s="1"/>
  <c r="G256" i="7" l="1"/>
  <c r="F229" i="7"/>
  <c r="F228" i="7" s="1"/>
  <c r="G476" i="7"/>
  <c r="F451" i="7"/>
  <c r="G451" i="7" s="1"/>
  <c r="F148" i="7"/>
  <c r="G148" i="7" s="1"/>
  <c r="G152" i="7"/>
  <c r="F164" i="7"/>
  <c r="G164" i="7" s="1"/>
  <c r="G180" i="7"/>
  <c r="F655" i="7"/>
  <c r="G655" i="7" s="1"/>
  <c r="G663" i="7"/>
  <c r="K62" i="7"/>
  <c r="K152" i="7"/>
  <c r="K208" i="7"/>
  <c r="K221" i="7"/>
  <c r="K260" i="7"/>
  <c r="K320" i="7"/>
  <c r="K356" i="7"/>
  <c r="K412" i="7"/>
  <c r="K446" i="7"/>
  <c r="K501" i="7"/>
  <c r="K555" i="7"/>
  <c r="K587" i="7"/>
  <c r="K591" i="7"/>
  <c r="K607" i="7"/>
  <c r="K635" i="7"/>
  <c r="K669" i="7"/>
  <c r="K191" i="7"/>
  <c r="K313" i="7"/>
  <c r="K642" i="7"/>
  <c r="K263" i="7"/>
  <c r="K54" i="7"/>
  <c r="K144" i="7"/>
  <c r="K188" i="7"/>
  <c r="K217" i="7"/>
  <c r="K256" i="7"/>
  <c r="K284" i="7"/>
  <c r="K331" i="7"/>
  <c r="K377" i="7"/>
  <c r="K444" i="7"/>
  <c r="K497" i="7"/>
  <c r="K537" i="7"/>
  <c r="K565" i="7"/>
  <c r="K615" i="7"/>
  <c r="K603" i="7"/>
  <c r="K627" i="7"/>
  <c r="K667" i="7"/>
  <c r="K40" i="7"/>
  <c r="K644" i="7"/>
  <c r="K70" i="7"/>
  <c r="K184" i="7"/>
  <c r="K215" i="7"/>
  <c r="K247" i="7"/>
  <c r="K280" i="7"/>
  <c r="K368" i="7"/>
  <c r="K493" i="7"/>
  <c r="K564" i="7"/>
  <c r="K579" i="7"/>
  <c r="K599" i="7"/>
  <c r="K611" i="7"/>
  <c r="K663" i="7"/>
  <c r="K676" i="7"/>
  <c r="K194" i="7"/>
  <c r="K66" i="7"/>
  <c r="K180" i="7"/>
  <c r="K212" i="7"/>
  <c r="K225" i="7"/>
  <c r="K266" i="7"/>
  <c r="K276" i="7"/>
  <c r="K324" i="7"/>
  <c r="K364" i="7"/>
  <c r="K416" i="7"/>
  <c r="K484" i="7"/>
  <c r="K505" i="7"/>
  <c r="K559" i="7"/>
  <c r="K583" i="7"/>
  <c r="K595" i="7"/>
  <c r="K623" i="7"/>
  <c r="K639" i="7"/>
  <c r="K672" i="7"/>
  <c r="K193" i="7"/>
  <c r="K314" i="7"/>
  <c r="K657" i="7"/>
  <c r="K419" i="7"/>
  <c r="K436" i="7"/>
  <c r="F432" i="7"/>
  <c r="G432" i="7" s="1"/>
  <c r="F475" i="7"/>
  <c r="K37" i="7"/>
  <c r="F517" i="7"/>
  <c r="K517" i="7" s="1"/>
  <c r="K525" i="7"/>
  <c r="F452" i="7"/>
  <c r="G452" i="7" s="1"/>
  <c r="K477" i="7"/>
  <c r="K311" i="7"/>
  <c r="K476" i="7"/>
  <c r="F454" i="7"/>
  <c r="K454" i="7" s="1"/>
  <c r="F14" i="7"/>
  <c r="K14" i="7" s="1"/>
  <c r="F339" i="7"/>
  <c r="K339" i="7" s="1"/>
  <c r="F10" i="7"/>
  <c r="F132" i="7"/>
  <c r="F231" i="7"/>
  <c r="G231" i="7" s="1"/>
  <c r="F196" i="7"/>
  <c r="K196" i="7" s="1"/>
  <c r="F124" i="7"/>
  <c r="K124" i="7" s="1"/>
  <c r="F567" i="7"/>
  <c r="F360" i="7"/>
  <c r="G360" i="7" s="1"/>
  <c r="F233" i="7"/>
  <c r="K233" i="7" s="1"/>
  <c r="F348" i="7"/>
  <c r="G348" i="7" s="1"/>
  <c r="F344" i="7"/>
  <c r="K344" i="7" s="1"/>
  <c r="F292" i="7"/>
  <c r="K292" i="7" s="1"/>
  <c r="F298" i="7"/>
  <c r="K298" i="7" s="1"/>
  <c r="F201" i="7"/>
  <c r="K201" i="7" s="1"/>
  <c r="F575" i="7"/>
  <c r="G575" i="7" s="1"/>
  <c r="F312" i="7"/>
  <c r="G312" i="7" s="1"/>
  <c r="F424" i="7"/>
  <c r="K424" i="7" s="1"/>
  <c r="F236" i="7"/>
  <c r="K236" i="7" s="1"/>
  <c r="F427" i="7"/>
  <c r="K427" i="7" s="1"/>
  <c r="F271" i="7"/>
  <c r="K271" i="7" s="1"/>
  <c r="F520" i="7"/>
  <c r="K520" i="7" s="1"/>
  <c r="F650" i="7"/>
  <c r="K650" i="7" s="1"/>
  <c r="F268" i="7"/>
  <c r="K268" i="7" s="1"/>
  <c r="F127" i="7"/>
  <c r="K127" i="7" s="1"/>
  <c r="F429" i="7"/>
  <c r="K429" i="7" s="1"/>
  <c r="F238" i="7"/>
  <c r="K238" i="7" s="1"/>
  <c r="F572" i="7"/>
  <c r="F264" i="7"/>
  <c r="G264" i="7" s="1"/>
  <c r="F647" i="7"/>
  <c r="K647" i="7" s="1"/>
  <c r="F273" i="7"/>
  <c r="K273" i="7" s="1"/>
  <c r="F274" i="7"/>
  <c r="K274" i="7" s="1"/>
  <c r="F522" i="7"/>
  <c r="K522" i="7" s="1"/>
  <c r="F523" i="7"/>
  <c r="K523" i="7" s="1"/>
  <c r="F652" i="7"/>
  <c r="K652" i="7" s="1"/>
  <c r="F129" i="7"/>
  <c r="K129" i="7" s="1"/>
  <c r="F573" i="7"/>
  <c r="F430" i="7"/>
  <c r="K430" i="7" s="1"/>
  <c r="F691" i="7"/>
  <c r="K691" i="7" s="1"/>
  <c r="F693" i="7"/>
  <c r="K693" i="7" s="1"/>
  <c r="F694" i="7"/>
  <c r="K694" i="7" s="1"/>
  <c r="F450" i="7" l="1"/>
  <c r="F449" i="7" s="1"/>
  <c r="F474" i="7"/>
  <c r="K474" i="7" s="1"/>
  <c r="G228" i="7"/>
  <c r="K228" i="7"/>
  <c r="F120" i="7"/>
  <c r="G120" i="7" s="1"/>
  <c r="G132" i="7"/>
  <c r="K420" i="7"/>
  <c r="K289" i="7"/>
  <c r="K575" i="7"/>
  <c r="K655" i="7"/>
  <c r="K204" i="7"/>
  <c r="K231" i="7"/>
  <c r="K132" i="7"/>
  <c r="K645" i="7"/>
  <c r="K12" i="7"/>
  <c r="K360" i="7"/>
  <c r="K164" i="7"/>
  <c r="K372" i="7"/>
  <c r="K287" i="7"/>
  <c r="K264" i="7"/>
  <c r="K312" i="7"/>
  <c r="K348" i="7"/>
  <c r="K148" i="7"/>
  <c r="K533" i="7"/>
  <c r="K451" i="7"/>
  <c r="K452" i="7"/>
  <c r="G572" i="7"/>
  <c r="K572" i="7"/>
  <c r="G567" i="7"/>
  <c r="K567" i="7"/>
  <c r="G573" i="7"/>
  <c r="K573" i="7"/>
  <c r="K475" i="7"/>
  <c r="F295" i="7"/>
  <c r="K295" i="7" s="1"/>
  <c r="F653" i="7"/>
  <c r="K653" i="7" s="1"/>
  <c r="F459" i="7"/>
  <c r="K459" i="7" s="1"/>
  <c r="F461" i="7"/>
  <c r="K461" i="7" s="1"/>
  <c r="F297" i="7"/>
  <c r="K297" i="7" s="1"/>
  <c r="F730" i="7"/>
  <c r="K730" i="7" s="1"/>
  <c r="F727" i="7"/>
  <c r="F729" i="7"/>
  <c r="K729" i="7" s="1"/>
  <c r="F563" i="7"/>
  <c r="G563" i="7" s="1"/>
  <c r="F570" i="7"/>
  <c r="F199" i="7"/>
  <c r="K199" i="7" s="1"/>
  <c r="F239" i="7"/>
  <c r="K239" i="7" s="1"/>
  <c r="G229" i="7"/>
  <c r="F20" i="7"/>
  <c r="K20" i="7" s="1"/>
  <c r="F130" i="7"/>
  <c r="K130" i="7" s="1"/>
  <c r="F692" i="7"/>
  <c r="K692" i="7" s="1"/>
  <c r="F19" i="7"/>
  <c r="K19" i="7" s="1"/>
  <c r="F272" i="7"/>
  <c r="K272" i="7" s="1"/>
  <c r="F17" i="7"/>
  <c r="K17" i="7" s="1"/>
  <c r="F428" i="7"/>
  <c r="K428" i="7" s="1"/>
  <c r="F345" i="7"/>
  <c r="K345" i="7" s="1"/>
  <c r="F202" i="7"/>
  <c r="K202" i="7" s="1"/>
  <c r="F334" i="7" l="1"/>
  <c r="K449" i="7"/>
  <c r="F457" i="7"/>
  <c r="K457" i="7" s="1"/>
  <c r="F726" i="7"/>
  <c r="K726" i="7" s="1"/>
  <c r="F725" i="7"/>
  <c r="K725" i="7" s="1"/>
  <c r="H712" i="7"/>
  <c r="K192" i="7"/>
  <c r="K563" i="7"/>
  <c r="K288" i="7"/>
  <c r="K450" i="7"/>
  <c r="K120" i="7"/>
  <c r="K713" i="7"/>
  <c r="K513" i="7"/>
  <c r="K229" i="7"/>
  <c r="K10" i="7"/>
  <c r="K643" i="7"/>
  <c r="K714" i="7"/>
  <c r="K335" i="7"/>
  <c r="G570" i="7"/>
  <c r="K570" i="7"/>
  <c r="K727" i="7"/>
  <c r="F458" i="7"/>
  <c r="K458" i="7" s="1"/>
  <c r="F128" i="7"/>
  <c r="K128" i="7" s="1"/>
  <c r="F521" i="7"/>
  <c r="K521" i="7" s="1"/>
  <c r="F733" i="7"/>
  <c r="K733" i="7" s="1"/>
  <c r="F651" i="7"/>
  <c r="K651" i="7" s="1"/>
  <c r="F296" i="7"/>
  <c r="K296" i="7" s="1"/>
  <c r="F728" i="7"/>
  <c r="K728" i="7" s="1"/>
  <c r="F734" i="7"/>
  <c r="K734" i="7" s="1"/>
  <c r="F571" i="7"/>
  <c r="F200" i="7"/>
  <c r="K200" i="7" s="1"/>
  <c r="F237" i="7"/>
  <c r="K237" i="7" s="1"/>
  <c r="F18" i="7"/>
  <c r="K18" i="7" s="1"/>
  <c r="F343" i="7"/>
  <c r="K343" i="7" s="1"/>
  <c r="K334" i="7" l="1"/>
  <c r="F342" i="7"/>
  <c r="K342" i="7" s="1"/>
  <c r="F724" i="7"/>
  <c r="K724" i="7" s="1"/>
  <c r="K712" i="7"/>
  <c r="G571" i="7"/>
  <c r="K571" i="7"/>
  <c r="F732" i="7"/>
  <c r="K732" i="7" s="1"/>
  <c r="I37" i="7"/>
  <c r="F723" i="7" l="1"/>
  <c r="K723" i="7" s="1"/>
  <c r="K711" i="7"/>
  <c r="F731" i="7"/>
  <c r="K731" i="7" s="1"/>
  <c r="E9" i="7"/>
  <c r="I9" i="7" l="1"/>
  <c r="G9" i="7"/>
  <c r="E10" i="7"/>
  <c r="G10" i="7" s="1"/>
  <c r="E17" i="7"/>
  <c r="I17" i="7" s="1"/>
  <c r="E18" i="7" l="1"/>
  <c r="I18" i="7" s="1"/>
  <c r="I10" i="7"/>
  <c r="I484" i="7"/>
  <c r="G484" i="7"/>
  <c r="E454" i="7"/>
  <c r="E483" i="7"/>
  <c r="G483" i="7" s="1"/>
  <c r="E475" i="7"/>
  <c r="E450" i="7" l="1"/>
  <c r="I450" i="7" s="1"/>
  <c r="E474" i="7"/>
  <c r="E453" i="7"/>
  <c r="I453" i="7" s="1"/>
  <c r="G475" i="7"/>
  <c r="I475" i="7"/>
  <c r="I454" i="7"/>
  <c r="I483" i="7"/>
  <c r="E449" i="7" l="1"/>
  <c r="E458" i="7"/>
  <c r="I458" i="7" s="1"/>
  <c r="G450" i="7"/>
  <c r="I449" i="7"/>
  <c r="G449" i="7"/>
  <c r="I474" i="7"/>
  <c r="G474" i="7"/>
  <c r="E457" i="7"/>
  <c r="I457" i="7" s="1"/>
  <c r="I376" i="7"/>
  <c r="G376" i="7"/>
  <c r="I371" i="7"/>
  <c r="E338" i="7"/>
  <c r="E727" i="7" s="1"/>
  <c r="I727" i="7" s="1"/>
  <c r="I377" i="7"/>
  <c r="I372" i="7"/>
  <c r="G335" i="7" l="1"/>
  <c r="G371" i="7"/>
  <c r="G372" i="7"/>
  <c r="I335" i="7"/>
  <c r="E339" i="7"/>
  <c r="G377" i="7"/>
  <c r="I338" i="7"/>
  <c r="I334" i="7" l="1"/>
  <c r="G334" i="7"/>
  <c r="I339" i="7"/>
  <c r="E343" i="7"/>
  <c r="I343" i="7" s="1"/>
  <c r="E728" i="7"/>
  <c r="I728" i="7" s="1"/>
  <c r="I712" i="7"/>
  <c r="E724" i="7"/>
  <c r="I724" i="7" s="1"/>
  <c r="E342" i="7"/>
  <c r="I342" i="7" s="1"/>
  <c r="E732" i="7" l="1"/>
  <c r="I732" i="7" s="1"/>
  <c r="E731" i="7"/>
  <c r="I731" i="7" s="1"/>
  <c r="I711" i="7"/>
  <c r="E723" i="7"/>
  <c r="I723" i="7" s="1"/>
</calcChain>
</file>

<file path=xl/sharedStrings.xml><?xml version="1.0" encoding="utf-8"?>
<sst xmlns="http://schemas.openxmlformats.org/spreadsheetml/2006/main" count="886" uniqueCount="190">
  <si>
    <t>ГРБС</t>
  </si>
  <si>
    <t>Всего, в т.ч.</t>
  </si>
  <si>
    <t>МБ</t>
  </si>
  <si>
    <t>ОБ</t>
  </si>
  <si>
    <t>АГМ</t>
  </si>
  <si>
    <t>СД</t>
  </si>
  <si>
    <t>КО</t>
  </si>
  <si>
    <t>КРГХ</t>
  </si>
  <si>
    <t>КК</t>
  </si>
  <si>
    <t>КИО</t>
  </si>
  <si>
    <t>УФ</t>
  </si>
  <si>
    <t>КЖП</t>
  </si>
  <si>
    <t>КГиТР</t>
  </si>
  <si>
    <t>КСП</t>
  </si>
  <si>
    <t>Наименование программы</t>
  </si>
  <si>
    <t>КпСП</t>
  </si>
  <si>
    <t>КФиС</t>
  </si>
  <si>
    <t>ФБ</t>
  </si>
  <si>
    <t>КЭР</t>
  </si>
  <si>
    <t>тыс. руб.</t>
  </si>
  <si>
    <t>КОЗ</t>
  </si>
  <si>
    <t>Проверка ИТОГО</t>
  </si>
  <si>
    <t>Отклонения</t>
  </si>
  <si>
    <t>Непрограммная деятельность</t>
  </si>
  <si>
    <t>Всего</t>
  </si>
  <si>
    <t>Кстрой</t>
  </si>
  <si>
    <t>18-B04</t>
  </si>
  <si>
    <t>18-992</t>
  </si>
  <si>
    <t>18-A09-00002</t>
  </si>
  <si>
    <t>Подпрограмма «Комплексные меры по профилактике наркомании в городе Мурманске» на 2018-2024 годы</t>
  </si>
  <si>
    <t>Подпрограмма «Совершенствование организации деятельности органов местного самоуправления» на 2018-2024 годы</t>
  </si>
  <si>
    <t>Подпрограмма «Создание доступной среды для инвалидов и других маломобильных групп населения на территории города Мурманска» на 2018-2024 годы</t>
  </si>
  <si>
    <t>АВЦП «Обеспечение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Мурманска» на 2018-2024 годы</t>
  </si>
  <si>
    <t>Подпрограмма «Развитие и модернизация муниципальных учреждений в сфере культуры и искусства» на 2018-2024 годы</t>
  </si>
  <si>
    <t>Подпрограмма «Строительство, благоустройство, ремонт и содержание общественных территорий города Мурманска» на 2018-2024 годы</t>
  </si>
  <si>
    <t>Подпрограмма "Диспансеризация муниципальных служащих города Мурманска" на 2018-2024 годы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</si>
  <si>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 на 2018-2024 годы</t>
  </si>
  <si>
    <t>сверить с АИ</t>
  </si>
  <si>
    <t>Подпрограмма "Переустройство и (или) перепланировка пустующих муниципальных нежилых помещений для перевода их в муниципальные жилые помещения" на 2018-2024 годы</t>
  </si>
  <si>
    <t>Исполнитель: Козаева Ю.А. 45-12-86</t>
  </si>
  <si>
    <t>Информация о финансировании муниципальных программ города Мурманска 
за  2021 год</t>
  </si>
  <si>
    <t>№ п/п</t>
  </si>
  <si>
    <t>Источники финанси-рования</t>
  </si>
  <si>
    <t>Кассовый расход, тыс. рублей</t>
  </si>
  <si>
    <t>Приложение № 2</t>
  </si>
  <si>
    <t>Итого:</t>
  </si>
  <si>
    <t>Процент освоения</t>
  </si>
  <si>
    <t>ВБ</t>
  </si>
  <si>
    <t xml:space="preserve">КИО </t>
  </si>
  <si>
    <t>КС</t>
  </si>
  <si>
    <t>Подпрограмма «Модернизация образования в городе Мурманске» на 2018-2024 годы</t>
  </si>
  <si>
    <t>Подпрограмма «Организация отдыха, оздоровления и занятости детей и молодежи города Мурманска» на 2018-2024 годы</t>
  </si>
  <si>
    <t xml:space="preserve"> Подпрограмма «Доступное и качественное дошкольное образование» на 2018-2024 годы</t>
  </si>
  <si>
    <t>Аналитическая ведомственная целевая программа «Развитие системы образования через эффективное выполнение муниципальных функций» на 2018-2024 годы</t>
  </si>
  <si>
    <t xml:space="preserve"> Муниципальная программа 
«Охрана здоровья населения города Мурманска» на 2018-2024 годы</t>
  </si>
  <si>
    <t>Аналитическая ведомственная целевая программа «Обеспечение деятельности комитета по охране здоровья администрации города Мурманска» на 2018-2024 годы</t>
  </si>
  <si>
    <t>Подпрограмма «Оказание мер социальной поддержки детям-сиротам и детям, оставшимся без попечения родителей, лицам из их числа» на 2018-2024 годы</t>
  </si>
  <si>
    <t>Подпрограмма «Дополнительные меры социальной поддержки отдельных категорий граждан» на 2018-2024 годы</t>
  </si>
  <si>
    <t>Подпрограмма «Социальная поддержка отдельных категорий граждан жилого района Росляково» на 2018-2024 годы</t>
  </si>
  <si>
    <t>Аналитическая ведомственная целевая программа «Обеспечение деятельности комитета по культуре администрации города Мурманска» на 2018-2024 годы</t>
  </si>
  <si>
    <t>Подпрограмма «Развитие материально-технической базы спорта города Мурманска» на 2018-2024 годы</t>
  </si>
  <si>
    <t>Подпрограмма «Развитие и поддержка малого и среднего предпринимательства в городе Мурманске» на 2018-2024 годы</t>
  </si>
  <si>
    <t>Подпрограмма «Развитие транспортной инфраструктуры» на 2018-2024 годы</t>
  </si>
  <si>
    <t>Подпрограмма «Содержание и ремонт улично-дорожной сети и объектов благоустройства» на 2018-2024 годы</t>
  </si>
  <si>
    <t>Подпрограмма «Транспортное обслуживание населения» на 2018-2024 годы</t>
  </si>
  <si>
    <t>Подпрограмма «Переселение граждан из многоквартирных домов, признанных аварийными до 01.01.2017» на 2018-2024 годы</t>
  </si>
  <si>
    <t>Подпрограмма «Обеспечение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благоустройства» на 2018-2024 годы</t>
  </si>
  <si>
    <t>Аналитическая ведомственная целевая программа «Обеспечение деятельности комитета имущественных отношений города Мурманска» на 2018-2024 годы</t>
  </si>
  <si>
    <t>Подпрограмма «Наружная реклама города Мурманска» на 2018-2024 годы</t>
  </si>
  <si>
    <t>Аналитическая ведомственная целевая программа «Обеспечение деятельности комитета градостроительства и территориального развития администрации города Мурманска» на 2018-2024 годы</t>
  </si>
  <si>
    <t>Подпрограмма «Энергосбережение и повышение энергетической эффективности на территории муниципального образования город Мурманск» на 2018-2024 годы</t>
  </si>
  <si>
    <t>Подпрограмма «Подготовка объектов жилищно-коммунального хозяйства муниципального образования город Мурманск к работе в осенне-зимний период» на 2018-2024 годы</t>
  </si>
  <si>
    <t>Подпрограмма «Стимулирование и поддержка инициатив граждан по управлению многоквартирными домами на территории муниципального образования город Мурманск» на 2018-2024 годы</t>
  </si>
  <si>
    <t xml:space="preserve"> Аналитическая ведомственная целевая программа «Обеспечение деятельности комитета по строительству администрации города Мурманска» на 2019-2024 годы</t>
  </si>
  <si>
    <t>Подпрограмма «Охрана окружающей среды в городе Мурманске» на 2018-2024 годы</t>
  </si>
  <si>
    <t>Подпрограмма «Расширение городского кладбища на 7-8 км автодороги Кола-Мурмаши» на 2018-2024 годы</t>
  </si>
  <si>
    <t>Подпрограмма  «Сокращение численности безнадзорных животных» на 2018-2024 годы</t>
  </si>
  <si>
    <t>Муниципальная программа 
«Развитие муниципального самоуправления и гражданского общества» на 2018-2024 годы</t>
  </si>
  <si>
    <t>Подпрограмма «Информатизация органов управления муниципального образования город Мурманск» на 2018-2024 годы</t>
  </si>
  <si>
    <t>Подпрограмма  «Поддержка общественных и гражданских инициатив в городе Мурманске» на 2018-2024 годы</t>
  </si>
  <si>
    <t>Подпрограмма  «Противодействие коррупции в муниципальном образовании город Мурманск» на 2018-2024 годы</t>
  </si>
  <si>
    <t>Муниципальная программа 
«Развитие образования»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2018-2024 годы</t>
  </si>
  <si>
    <t>Муниципальная программа 
«Социальная поддержка» 
на 2018-2024 годы</t>
  </si>
  <si>
    <t>Муниципальная программа 
«Развитие культуры» 
на 2018-2024 годы</t>
  </si>
  <si>
    <t>Муниципальная программа 
«Развитие транспортной системы» 
на 2018-2024 годы</t>
  </si>
  <si>
    <t>Муниципальная программа 
«Управление имуществом и жилищная политика» на 2018-2024 годы</t>
  </si>
  <si>
    <t>Муниципальная программа 
«Развитие конкурентоспособной экономики» на 2018-2024 годы</t>
  </si>
  <si>
    <t>Подпрограмма «Улучшение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найма» на 2018-2024 годы</t>
  </si>
  <si>
    <t>Муниципальная программа 
«Градостроительная политика» 
на 2018-2024 годы</t>
  </si>
  <si>
    <t>Подпрограмма «Поддержка и стимулирование жилищного строительства на территории муниципального образования город Мурманск»                                                                                                                                                                                      на 2018-2024 годы</t>
  </si>
  <si>
    <t>Муниципальная программа 
«Жилищно-коммунальное хозяйство» 
на 2018-2024 годы</t>
  </si>
  <si>
    <t>Муниципальная программа 
«Управление муниципальными финансами»
на 2018-2024 годы</t>
  </si>
  <si>
    <t xml:space="preserve">  к Отчету</t>
  </si>
  <si>
    <t>______________________________________</t>
  </si>
  <si>
    <t>Подпрограмма «Создание современной инфраструктуры учреждений молодежной политики города Мурманска»                                      на 2018-2024 годы</t>
  </si>
  <si>
    <t>Подпрограмма «Школьное питание»                       на 2018-2024 годы</t>
  </si>
  <si>
    <t>Подпрограмма «Молодежь Мурманска»               на 2018-2024 годы</t>
  </si>
  <si>
    <t>Подпрограмма «Поддержка традиций и народного творчества, развитие творческого потенциала жителей города»                                     на 2018-2024 годы</t>
  </si>
  <si>
    <t>Подпрограмма «Эффективное оказание муниципальных услуг и выполнение работ в сфере культуры и искусства»                                     на 2018-2024 годы</t>
  </si>
  <si>
    <t>Аналитическая ведомственная целевая программа «Обеспечение деятельности комитета по физической культуре и спорту администрации города Мурманска»                       на 2018-2024 годы</t>
  </si>
  <si>
    <t>Подпрограмма «Повышение инвестиционной и туристской привлекательности города Мурманска» на 2018-2024 годы</t>
  </si>
  <si>
    <t>Аналитическая ведомственная целевая программа «Обеспечение деятельности комитета по экономическому развитию администрации города Мурманска»                       на 2018-2024 годы</t>
  </si>
  <si>
    <t>Подпрограмма «Повышение безопасности дорожного движения и снижение дорожно-транспортного травматизма»                                     на 2018-2024 годы</t>
  </si>
  <si>
    <t>Аналитическая ведомственная целевая программа «Обеспечение деятельности комитета по развитию городского хозяйства администрации города Мурманска»                       на 2018-2024 годы</t>
  </si>
  <si>
    <t>Подпрограмма «Переустройство и (или) перепланировка пустующих муниципальных нежилых помещений для перевода их в муниципальные жилые помещения»                         на 2018-2024 годы</t>
  </si>
  <si>
    <t>Подпрограмма «Ремонт элементов благоустройства города Мурманска»                      на 2018-2024 годы</t>
  </si>
  <si>
    <t>Подпрограмма «Представление интересов муниципального образования город Мурманск как собственника жилых помещений»                                     на 2018-2024 годы</t>
  </si>
  <si>
    <t>Аналитическая ведомственная целевая программа «Обеспечение деятельности комитета по жилищной политике администрации  города Мурманска»                        на 2018-2024 годы</t>
  </si>
  <si>
    <t>Муниципальная программа 
«Обеспечение безопасности проживания и охрана окружающей среды»                                       на 2018-2024 годы</t>
  </si>
  <si>
    <t>Аналитическая ведомственная целевая программа «Обеспечение деятельности администрации города Мурманска»                           на 2018-2024 годы</t>
  </si>
  <si>
    <t>Подпрограмма  «Реализация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характера» на 2018-2024 годы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</si>
  <si>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</si>
  <si>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</si>
  <si>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</si>
  <si>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</si>
  <si>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</si>
  <si>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</si>
  <si>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</si>
  <si>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</si>
  <si>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</si>
  <si>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2.2</t>
  </si>
  <si>
    <t>2.3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</si>
  <si>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</si>
  <si>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</si>
  <si>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</si>
  <si>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</si>
  <si>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</si>
  <si>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</si>
  <si>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</si>
  <si>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</si>
  <si>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</si>
  <si>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</si>
  <si>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5.1</t>
  </si>
  <si>
    <t>5.2</t>
  </si>
  <si>
    <t>5.3</t>
  </si>
  <si>
    <t>6.1</t>
  </si>
  <si>
    <t>6.2</t>
  </si>
  <si>
    <t>6.3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</si>
  <si>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</si>
  <si>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</si>
  <si>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</si>
  <si>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</si>
  <si>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</si>
  <si>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</si>
  <si>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</si>
  <si>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</si>
  <si>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</si>
  <si>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</si>
  <si>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8.6</t>
  </si>
  <si>
    <t>8.7</t>
  </si>
  <si>
    <t>9.1</t>
  </si>
  <si>
    <t>9.2</t>
  </si>
  <si>
    <t>9.3</t>
  </si>
  <si>
    <t>10.1</t>
  </si>
  <si>
    <t>10.2</t>
  </si>
  <si>
    <t>10.3</t>
  </si>
  <si>
    <t>10.4</t>
  </si>
  <si>
    <t>10.5</t>
  </si>
  <si>
    <t>10.6</t>
  </si>
  <si>
    <t>10.7</t>
  </si>
  <si>
    <t>10.8</t>
  </si>
  <si>
    <t>11.1</t>
  </si>
  <si>
    <t>11.2</t>
  </si>
  <si>
    <t>11.3</t>
  </si>
  <si>
    <t>11.4</t>
  </si>
  <si>
    <t>11.5</t>
  </si>
  <si>
    <t>12.1</t>
  </si>
  <si>
    <t>12.2</t>
  </si>
  <si>
    <t>13.1</t>
  </si>
  <si>
    <t>13.2</t>
  </si>
  <si>
    <t>13.3</t>
  </si>
  <si>
    <t>13.4</t>
  </si>
  <si>
    <t>13.5</t>
  </si>
  <si>
    <t>13.6</t>
  </si>
  <si>
    <t>14.1</t>
  </si>
  <si>
    <t>Подпрограмма «Обеспечение предоставления муниципальных услуг (работ) в сфере общего и дополнительного образования»                                       на 2018-2024 годы</t>
  </si>
  <si>
    <t>Подпрограмма «Формирование здорового образа жизни населения города Мурманска»                             на 2018-2024 годы</t>
  </si>
  <si>
    <t>Муниципальная программа 
«Развитие физической культуры и спорта»
 на 2018 -2024 годы</t>
  </si>
  <si>
    <t>Подпрограмма «Обеспечение жильем молодых и многодетных семей города Мурманска»                   на 2018-2024 годы</t>
  </si>
  <si>
    <t>Подпрограмма «Создание условий для эффективного использования муниципального имущества города Мурманска»                          на 2018-2024 годы</t>
  </si>
  <si>
    <t>Подпрограмма «Капитальный и текущий ремонт объектов муниципальной собственности города Мурманска»                                                                на 2018-2024 годы</t>
  </si>
  <si>
    <t>Аналитическая ведомственная целевая программа «Обеспечение эффективного управления муниципальными финансами»                 на 2018-2024 годы</t>
  </si>
  <si>
    <t>Подпрограмма  «Облуживание деятельности органов местного самоуправления муниципального образования город Мурманск, учреждений в области молодежной политики,  физической культуры и спорта»                                                              на 2018-2024 годы</t>
  </si>
  <si>
    <t xml:space="preserve"> «Формирование современной городской среды на территории муниципального образования город Мурманск» на 2018-2022 годы</t>
  </si>
  <si>
    <t>Подпрограмма «Развитие физической культуры и спорта в городе Мурманске»                                                            на 2018-2024 годы</t>
  </si>
  <si>
    <t>Подпрограмма «Профилактика правонарушений, экстремизма, терроризма и межнациональных (межэтнических) конфликтов в городе Мурманске»                                                                             на 2019-2024 годы</t>
  </si>
  <si>
    <t>Подпрограмма  «Информирование населения о деятельности органов местного самоуправления муниципального образования город Мурманск» на 2018-2024 годы</t>
  </si>
  <si>
    <t>Подпрограмма «Обеспечение комплексного благоустройства территорий муниципального  образования город Мурманск»                                                           на 2018-2022 годы</t>
  </si>
  <si>
    <t>*Муниципальная программа «Развитие образования» на 2018-2024 годы, подпрограмма «Организация отдыха, оздоровления и занятости детей и молодежи города Мурманска» на 2018-2024 годы     ( Комитет по образованию администрации города Мурманска) в кассовом расходе за счет иного межбюджетного трансферта из областного бюджета местным бюджетам на финансовое обеспечение (возмещение) расходов работодателей на выплату вознаграждения (заработной платы) гражданам, участвующим во временных общественно полезных работах  в сумме 10 758,1 отражена, в том числе сумма 793,05 рублей – за счет средств местного бюджета.</t>
  </si>
  <si>
    <t>Предусмотрено МП / подпрограммой, тыс. рублей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</si>
</sst>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#,##0.0"/>
    <numFmt numFmtId="166" formatCode="0.000000000000000"/>
    <numFmt numFmtId="167" formatCode="0.0%"/>
  </numFmts>
  <fonts count="37" x14ac:knownFonts="1">
    <font>
      <sz val="10"/>
      <name val="Arial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color rgb="FF000000"/>
      <name val="Arial CYR"/>
    </font>
    <font>
      <b/>
      <i/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Calibri"/>
      <family val="2"/>
      <scheme val="minor"/>
    </font>
    <font>
      <sz val="12"/>
      <name val="Times New Roman"/>
      <family val="1"/>
      <charset val="204"/>
    </font>
    <font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</font>
    <font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0070C0"/>
      <name val="Times New Roman"/>
      <family val="1"/>
      <charset val="204"/>
    </font>
  </fonts>
  <fills count="39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92D050"/>
        <bgColor indexed="64"/>
      </patternFill>
    </fill>
    <fill>
      <patternFill patternType="solid">
        <fgColor rgb="FFCCFFFF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66FF99"/>
        <bgColor indexed="64"/>
      </patternFill>
    </fill>
    <fill>
      <patternFill patternType="solid">
        <fgColor rgb="FFFFC000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68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5" applyNumberFormat="0" applyAlignment="0" applyProtection="0"/>
    <xf numFmtId="0" fontId="7" fillId="27" borderId="6" applyNumberFormat="0" applyAlignment="0" applyProtection="0"/>
    <xf numFmtId="0" fontId="8" fillId="27" borderId="5" applyNumberFormat="0" applyAlignment="0" applyProtection="0"/>
    <xf numFmtId="0" fontId="9" fillId="0" borderId="7" applyNumberFormat="0" applyFill="0" applyAlignment="0" applyProtection="0"/>
    <xf numFmtId="0" fontId="10" fillId="0" borderId="8" applyNumberFormat="0" applyFill="0" applyAlignment="0" applyProtection="0"/>
    <xf numFmtId="0" fontId="11" fillId="0" borderId="9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10" applyNumberFormat="0" applyFill="0" applyAlignment="0" applyProtection="0"/>
    <xf numFmtId="0" fontId="13" fillId="28" borderId="11" applyNumberFormat="0" applyAlignment="0" applyProtection="0"/>
    <xf numFmtId="0" fontId="14" fillId="0" borderId="0" applyNumberFormat="0" applyFill="0" applyBorder="0" applyAlignment="0" applyProtection="0"/>
    <xf numFmtId="0" fontId="15" fillId="29" borderId="0" applyNumberFormat="0" applyBorder="0" applyAlignment="0" applyProtection="0"/>
    <xf numFmtId="0" fontId="4" fillId="0" borderId="0"/>
    <xf numFmtId="0" fontId="16" fillId="30" borderId="0" applyNumberFormat="0" applyBorder="0" applyAlignment="0" applyProtection="0"/>
    <xf numFmtId="0" fontId="17" fillId="0" borderId="0" applyNumberFormat="0" applyFill="0" applyBorder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4" fillId="31" borderId="12" applyNumberFormat="0" applyFont="0" applyAlignment="0" applyProtection="0"/>
    <xf numFmtId="0" fontId="18" fillId="0" borderId="13" applyNumberFormat="0" applyFill="0" applyAlignment="0" applyProtection="0"/>
    <xf numFmtId="0" fontId="19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20" fillId="32" borderId="0" applyNumberFormat="0" applyBorder="0" applyAlignment="0" applyProtection="0"/>
    <xf numFmtId="4" fontId="21" fillId="34" borderId="14">
      <alignment horizontal="right" vertical="top" shrinkToFit="1"/>
    </xf>
    <xf numFmtId="4" fontId="21" fillId="34" borderId="14">
      <alignment horizontal="right" vertical="top" shrinkToFit="1"/>
    </xf>
    <xf numFmtId="4" fontId="21" fillId="34" borderId="14">
      <alignment horizontal="right" vertical="top" shrinkToFit="1"/>
    </xf>
  </cellStyleXfs>
  <cellXfs count="190">
    <xf numFmtId="0" fontId="0" fillId="0" borderId="0" xfId="0"/>
    <xf numFmtId="0" fontId="2" fillId="0" borderId="1" xfId="0" applyFont="1" applyFill="1" applyBorder="1"/>
    <xf numFmtId="0" fontId="3" fillId="0" borderId="1" xfId="0" applyFont="1" applyFill="1" applyBorder="1"/>
    <xf numFmtId="0" fontId="2" fillId="0" borderId="0" xfId="0" applyFont="1" applyFill="1"/>
    <xf numFmtId="165" fontId="2" fillId="0" borderId="0" xfId="0" applyNumberFormat="1" applyFont="1" applyFill="1"/>
    <xf numFmtId="0" fontId="3" fillId="0" borderId="0" xfId="0" applyFont="1" applyFill="1"/>
    <xf numFmtId="0" fontId="2" fillId="0" borderId="0" xfId="0" applyFont="1" applyFill="1" applyBorder="1"/>
    <xf numFmtId="0" fontId="3" fillId="0" borderId="0" xfId="0" applyFont="1" applyFill="1" applyBorder="1" applyAlignment="1">
      <alignment horizontal="center" wrapText="1"/>
    </xf>
    <xf numFmtId="165" fontId="2" fillId="0" borderId="1" xfId="163" applyNumberFormat="1" applyFont="1" applyFill="1" applyBorder="1" applyAlignment="1">
      <alignment horizontal="center" wrapText="1"/>
    </xf>
    <xf numFmtId="0" fontId="3" fillId="35" borderId="1" xfId="0" applyFont="1" applyFill="1" applyBorder="1"/>
    <xf numFmtId="0" fontId="3" fillId="33" borderId="1" xfId="0" applyFont="1" applyFill="1" applyBorder="1"/>
    <xf numFmtId="165" fontId="3" fillId="33" borderId="1" xfId="163" applyNumberFormat="1" applyFont="1" applyFill="1" applyBorder="1" applyAlignment="1">
      <alignment horizontal="center" wrapText="1"/>
    </xf>
    <xf numFmtId="165" fontId="3" fillId="35" borderId="1" xfId="163" applyNumberFormat="1" applyFont="1" applyFill="1" applyBorder="1" applyAlignment="1">
      <alignment horizontal="center" wrapText="1"/>
    </xf>
    <xf numFmtId="0" fontId="3" fillId="0" borderId="0" xfId="0" applyFont="1" applyFill="1" applyBorder="1" applyAlignment="1">
      <alignment vertical="center"/>
    </xf>
    <xf numFmtId="165" fontId="2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165" fontId="2" fillId="0" borderId="0" xfId="0" applyNumberFormat="1" applyFont="1" applyFill="1" applyAlignment="1">
      <alignment horizontal="center"/>
    </xf>
    <xf numFmtId="0" fontId="3" fillId="33" borderId="19" xfId="0" applyFont="1" applyFill="1" applyBorder="1" applyAlignment="1" applyProtection="1">
      <alignment horizontal="center" vertical="center" wrapText="1"/>
      <protection locked="0"/>
    </xf>
    <xf numFmtId="0" fontId="3" fillId="33" borderId="20" xfId="0" applyFont="1" applyFill="1" applyBorder="1" applyAlignment="1" applyProtection="1">
      <alignment horizontal="center" vertical="center" wrapText="1"/>
      <protection locked="0"/>
    </xf>
    <xf numFmtId="0" fontId="3" fillId="35" borderId="19" xfId="0" applyFont="1" applyFill="1" applyBorder="1" applyAlignment="1" applyProtection="1">
      <alignment horizontal="center" vertical="center" wrapText="1"/>
      <protection locked="0"/>
    </xf>
    <xf numFmtId="0" fontId="3" fillId="35" borderId="20" xfId="0" applyFont="1" applyFill="1" applyBorder="1" applyAlignment="1" applyProtection="1">
      <alignment horizontal="center" vertical="center" wrapText="1"/>
      <protection locked="0"/>
    </xf>
    <xf numFmtId="0" fontId="25" fillId="0" borderId="0" xfId="0" applyFont="1" applyFill="1" applyBorder="1"/>
    <xf numFmtId="0" fontId="2" fillId="0" borderId="0" xfId="0" applyFont="1" applyFill="1" applyBorder="1" applyAlignment="1">
      <alignment horizontal="center" wrapText="1"/>
    </xf>
    <xf numFmtId="0" fontId="22" fillId="35" borderId="15" xfId="0" applyFont="1" applyFill="1" applyBorder="1" applyAlignment="1" applyProtection="1">
      <alignment horizontal="center" vertical="center" wrapText="1"/>
      <protection locked="0"/>
    </xf>
    <xf numFmtId="0" fontId="22" fillId="35" borderId="16" xfId="0" applyFont="1" applyFill="1" applyBorder="1" applyAlignment="1" applyProtection="1">
      <alignment horizontal="center" vertical="center" wrapText="1"/>
      <protection locked="0"/>
    </xf>
    <xf numFmtId="0" fontId="22" fillId="35" borderId="17" xfId="0" applyFont="1" applyFill="1" applyBorder="1" applyAlignment="1" applyProtection="1">
      <alignment horizontal="center" vertical="center" wrapText="1"/>
      <protection locked="0"/>
    </xf>
    <xf numFmtId="0" fontId="22" fillId="35" borderId="18" xfId="0" applyFont="1" applyFill="1" applyBorder="1" applyAlignment="1" applyProtection="1">
      <alignment horizontal="center" vertical="center" wrapText="1"/>
      <protection locked="0"/>
    </xf>
    <xf numFmtId="0" fontId="22" fillId="35" borderId="19" xfId="0" applyFont="1" applyFill="1" applyBorder="1" applyAlignment="1" applyProtection="1">
      <alignment horizontal="center" vertical="center" wrapText="1"/>
      <protection locked="0"/>
    </xf>
    <xf numFmtId="0" fontId="22" fillId="35" borderId="20" xfId="0" applyFont="1" applyFill="1" applyBorder="1" applyAlignment="1" applyProtection="1">
      <alignment horizontal="center" vertical="center" wrapText="1"/>
      <protection locked="0"/>
    </xf>
    <xf numFmtId="166" fontId="26" fillId="0" borderId="0" xfId="0" applyNumberFormat="1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2" fillId="33" borderId="15" xfId="0" applyFont="1" applyFill="1" applyBorder="1" applyAlignment="1" applyProtection="1">
      <alignment horizontal="center" vertical="center" wrapText="1"/>
      <protection locked="0"/>
    </xf>
    <xf numFmtId="0" fontId="22" fillId="33" borderId="16" xfId="0" applyFont="1" applyFill="1" applyBorder="1" applyAlignment="1" applyProtection="1">
      <alignment horizontal="center" vertical="center" wrapText="1"/>
      <protection locked="0"/>
    </xf>
    <xf numFmtId="0" fontId="22" fillId="33" borderId="17" xfId="0" applyFont="1" applyFill="1" applyBorder="1" applyAlignment="1" applyProtection="1">
      <alignment horizontal="center" vertical="center" wrapText="1"/>
      <protection locked="0"/>
    </xf>
    <xf numFmtId="0" fontId="22" fillId="33" borderId="18" xfId="0" applyFont="1" applyFill="1" applyBorder="1" applyAlignment="1" applyProtection="1">
      <alignment horizontal="center" vertical="center" wrapText="1"/>
      <protection locked="0"/>
    </xf>
    <xf numFmtId="0" fontId="22" fillId="33" borderId="19" xfId="0" applyFont="1" applyFill="1" applyBorder="1" applyAlignment="1" applyProtection="1">
      <alignment horizontal="center" vertical="center" wrapText="1"/>
      <protection locked="0"/>
    </xf>
    <xf numFmtId="0" fontId="22" fillId="33" borderId="20" xfId="0" applyFont="1" applyFill="1" applyBorder="1" applyAlignment="1" applyProtection="1">
      <alignment horizontal="center" vertical="center" wrapText="1"/>
      <protection locked="0"/>
    </xf>
    <xf numFmtId="0" fontId="3" fillId="0" borderId="3" xfId="0" applyFont="1" applyFill="1" applyBorder="1" applyAlignment="1">
      <alignment horizontal="center" vertical="top"/>
    </xf>
    <xf numFmtId="0" fontId="2" fillId="36" borderId="0" xfId="0" applyFont="1" applyFill="1" applyBorder="1" applyAlignment="1">
      <alignment horizontal="center"/>
    </xf>
    <xf numFmtId="10" fontId="2" fillId="0" borderId="0" xfId="0" applyNumberFormat="1" applyFont="1" applyFill="1"/>
    <xf numFmtId="10" fontId="23" fillId="0" borderId="0" xfId="0" applyNumberFormat="1" applyFont="1" applyFill="1"/>
    <xf numFmtId="0" fontId="23" fillId="0" borderId="3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18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4" fontId="23" fillId="0" borderId="0" xfId="0" applyNumberFormat="1" applyFont="1" applyFill="1"/>
    <xf numFmtId="165" fontId="23" fillId="0" borderId="0" xfId="0" applyNumberFormat="1" applyFont="1" applyFill="1"/>
    <xf numFmtId="0" fontId="3" fillId="35" borderId="17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10" fontId="28" fillId="0" borderId="0" xfId="0" applyNumberFormat="1" applyFont="1" applyFill="1"/>
    <xf numFmtId="165" fontId="28" fillId="0" borderId="0" xfId="0" applyNumberFormat="1" applyFont="1" applyFill="1"/>
    <xf numFmtId="4" fontId="28" fillId="0" borderId="0" xfId="0" applyNumberFormat="1" applyFont="1" applyFill="1"/>
    <xf numFmtId="0" fontId="28" fillId="0" borderId="0" xfId="0" applyFont="1" applyFill="1"/>
    <xf numFmtId="0" fontId="28" fillId="0" borderId="3" xfId="0" applyFont="1" applyFill="1" applyBorder="1" applyAlignment="1">
      <alignment horizontal="center" vertical="top"/>
    </xf>
    <xf numFmtId="0" fontId="28" fillId="0" borderId="1" xfId="0" applyFont="1" applyFill="1" applyBorder="1"/>
    <xf numFmtId="165" fontId="28" fillId="0" borderId="1" xfId="163" applyNumberFormat="1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top"/>
    </xf>
    <xf numFmtId="0" fontId="29" fillId="0" borderId="18" xfId="0" applyFont="1" applyFill="1" applyBorder="1" applyAlignment="1" applyProtection="1">
      <alignment horizontal="center" vertical="center" wrapText="1"/>
      <protection locked="0"/>
    </xf>
    <xf numFmtId="165" fontId="30" fillId="36" borderId="0" xfId="0" applyNumberFormat="1" applyFont="1" applyFill="1" applyBorder="1" applyAlignment="1"/>
    <xf numFmtId="167" fontId="28" fillId="0" borderId="0" xfId="0" applyNumberFormat="1" applyFont="1" applyFill="1"/>
    <xf numFmtId="165" fontId="24" fillId="0" borderId="4" xfId="0" applyNumberFormat="1" applyFont="1" applyFill="1" applyBorder="1" applyAlignment="1">
      <alignment horizontal="center" vertical="center" wrapText="1"/>
    </xf>
    <xf numFmtId="0" fontId="3" fillId="35" borderId="2" xfId="0" applyFont="1" applyFill="1" applyBorder="1"/>
    <xf numFmtId="165" fontId="3" fillId="35" borderId="2" xfId="163" applyNumberFormat="1" applyFont="1" applyFill="1" applyBorder="1" applyAlignment="1">
      <alignment horizontal="center" wrapText="1"/>
    </xf>
    <xf numFmtId="0" fontId="2" fillId="0" borderId="2" xfId="0" applyFont="1" applyFill="1" applyBorder="1"/>
    <xf numFmtId="165" fontId="2" fillId="0" borderId="2" xfId="163" applyNumberFormat="1" applyFont="1" applyFill="1" applyBorder="1" applyAlignment="1">
      <alignment horizontal="center" wrapText="1"/>
    </xf>
    <xf numFmtId="49" fontId="33" fillId="0" borderId="1" xfId="0" applyNumberFormat="1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165" fontId="33" fillId="0" borderId="1" xfId="0" applyNumberFormat="1" applyFont="1" applyFill="1" applyBorder="1" applyAlignment="1">
      <alignment horizontal="center" vertical="center" wrapText="1"/>
    </xf>
    <xf numFmtId="167" fontId="33" fillId="0" borderId="1" xfId="0" applyNumberFormat="1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3" fontId="32" fillId="0" borderId="1" xfId="0" applyNumberFormat="1" applyFont="1" applyFill="1" applyBorder="1" applyAlignment="1">
      <alignment horizontal="center" vertical="center" wrapText="1"/>
    </xf>
    <xf numFmtId="0" fontId="32" fillId="0" borderId="16" xfId="0" applyFont="1" applyFill="1" applyBorder="1" applyAlignment="1" applyProtection="1">
      <alignment horizontal="center" vertical="center" wrapText="1"/>
      <protection locked="0"/>
    </xf>
    <xf numFmtId="165" fontId="32" fillId="0" borderId="1" xfId="163" applyNumberFormat="1" applyFont="1" applyFill="1" applyBorder="1" applyAlignment="1">
      <alignment horizontal="center" wrapText="1"/>
    </xf>
    <xf numFmtId="167" fontId="32" fillId="0" borderId="0" xfId="0" applyNumberFormat="1" applyFont="1" applyFill="1"/>
    <xf numFmtId="0" fontId="32" fillId="0" borderId="0" xfId="0" applyFont="1" applyFill="1" applyBorder="1"/>
    <xf numFmtId="10" fontId="32" fillId="0" borderId="0" xfId="0" applyNumberFormat="1" applyFont="1" applyFill="1"/>
    <xf numFmtId="0" fontId="32" fillId="0" borderId="0" xfId="0" applyFont="1" applyFill="1"/>
    <xf numFmtId="165" fontId="32" fillId="0" borderId="0" xfId="0" applyNumberFormat="1" applyFont="1" applyFill="1"/>
    <xf numFmtId="4" fontId="32" fillId="0" borderId="0" xfId="0" applyNumberFormat="1" applyFont="1" applyFill="1"/>
    <xf numFmtId="0" fontId="35" fillId="0" borderId="0" xfId="0" applyFont="1" applyFill="1"/>
    <xf numFmtId="4" fontId="35" fillId="0" borderId="0" xfId="0" applyNumberFormat="1" applyFont="1" applyFill="1"/>
    <xf numFmtId="165" fontId="35" fillId="0" borderId="0" xfId="0" applyNumberFormat="1" applyFont="1" applyFill="1"/>
    <xf numFmtId="0" fontId="32" fillId="0" borderId="1" xfId="0" applyFont="1" applyFill="1" applyBorder="1"/>
    <xf numFmtId="0" fontId="32" fillId="0" borderId="0" xfId="0" applyFont="1" applyFill="1" applyAlignment="1">
      <alignment horizontal="center"/>
    </xf>
    <xf numFmtId="0" fontId="32" fillId="0" borderId="21" xfId="0" applyFont="1" applyFill="1" applyBorder="1" applyAlignment="1" applyProtection="1">
      <alignment horizontal="center" vertical="center" wrapText="1"/>
      <protection locked="0"/>
    </xf>
    <xf numFmtId="0" fontId="32" fillId="0" borderId="0" xfId="0" applyFont="1" applyFill="1" applyBorder="1" applyAlignment="1" applyProtection="1">
      <alignment horizontal="center" vertical="center" wrapText="1"/>
      <protection locked="0"/>
    </xf>
    <xf numFmtId="0" fontId="32" fillId="0" borderId="18" xfId="0" applyFont="1" applyFill="1" applyBorder="1" applyAlignment="1" applyProtection="1">
      <alignment horizontal="center" vertical="center" wrapText="1"/>
      <protection locked="0"/>
    </xf>
    <xf numFmtId="165" fontId="32" fillId="38" borderId="1" xfId="163" applyNumberFormat="1" applyFont="1" applyFill="1" applyBorder="1" applyAlignment="1">
      <alignment horizontal="center" wrapText="1"/>
    </xf>
    <xf numFmtId="0" fontId="32" fillId="0" borderId="22" xfId="0" applyFont="1" applyFill="1" applyBorder="1" applyAlignment="1" applyProtection="1">
      <alignment horizontal="center" vertical="center" wrapText="1"/>
      <protection locked="0"/>
    </xf>
    <xf numFmtId="0" fontId="32" fillId="0" borderId="20" xfId="0" applyFont="1" applyFill="1" applyBorder="1" applyAlignment="1" applyProtection="1">
      <alignment horizontal="center" vertical="center" wrapText="1"/>
      <protection locked="0"/>
    </xf>
    <xf numFmtId="0" fontId="36" fillId="0" borderId="21" xfId="0" applyFont="1" applyFill="1" applyBorder="1" applyAlignment="1" applyProtection="1">
      <alignment horizontal="center" vertical="center" wrapText="1"/>
      <protection locked="0"/>
    </xf>
    <xf numFmtId="0" fontId="36" fillId="0" borderId="16" xfId="0" applyFont="1" applyFill="1" applyBorder="1" applyAlignment="1" applyProtection="1">
      <alignment horizontal="center" vertical="center" wrapText="1"/>
      <protection locked="0"/>
    </xf>
    <xf numFmtId="0" fontId="36" fillId="37" borderId="1" xfId="0" applyFont="1" applyFill="1" applyBorder="1"/>
    <xf numFmtId="165" fontId="36" fillId="0" borderId="1" xfId="163" applyNumberFormat="1" applyFont="1" applyFill="1" applyBorder="1" applyAlignment="1">
      <alignment horizontal="center" wrapText="1"/>
    </xf>
    <xf numFmtId="165" fontId="36" fillId="37" borderId="1" xfId="163" applyNumberFormat="1" applyFont="1" applyFill="1" applyBorder="1" applyAlignment="1">
      <alignment horizontal="center" wrapText="1"/>
    </xf>
    <xf numFmtId="0" fontId="36" fillId="0" borderId="0" xfId="0" applyFont="1" applyFill="1" applyBorder="1" applyAlignment="1" applyProtection="1">
      <alignment horizontal="center" vertical="center" wrapText="1"/>
      <protection locked="0"/>
    </xf>
    <xf numFmtId="0" fontId="36" fillId="0" borderId="18" xfId="0" applyFont="1" applyFill="1" applyBorder="1" applyAlignment="1" applyProtection="1">
      <alignment horizontal="center" vertical="center" wrapText="1"/>
      <protection locked="0"/>
    </xf>
    <xf numFmtId="0" fontId="36" fillId="0" borderId="1" xfId="0" applyFont="1" applyFill="1" applyBorder="1"/>
    <xf numFmtId="0" fontId="36" fillId="0" borderId="22" xfId="0" applyFont="1" applyFill="1" applyBorder="1" applyAlignment="1" applyProtection="1">
      <alignment horizontal="center" vertical="center" wrapText="1"/>
      <protection locked="0"/>
    </xf>
    <xf numFmtId="0" fontId="36" fillId="0" borderId="20" xfId="0" applyFont="1" applyFill="1" applyBorder="1" applyAlignment="1" applyProtection="1">
      <alignment horizontal="center" vertical="center" wrapText="1"/>
      <protection locked="0"/>
    </xf>
    <xf numFmtId="165" fontId="32" fillId="0" borderId="0" xfId="0" applyNumberFormat="1" applyFont="1" applyFill="1" applyAlignment="1">
      <alignment horizontal="center"/>
    </xf>
    <xf numFmtId="0" fontId="32" fillId="0" borderId="0" xfId="0" applyFont="1" applyFill="1" applyAlignment="1">
      <alignment horizontal="right"/>
    </xf>
    <xf numFmtId="165" fontId="32" fillId="0" borderId="0" xfId="0" applyNumberFormat="1" applyFont="1" applyFill="1" applyAlignment="1">
      <alignment horizontal="right"/>
    </xf>
    <xf numFmtId="0" fontId="3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4" fillId="0" borderId="3" xfId="0" applyFont="1" applyFill="1" applyBorder="1" applyAlignment="1" applyProtection="1">
      <alignment horizontal="center" vertical="center" wrapText="1"/>
      <protection locked="0"/>
    </xf>
    <xf numFmtId="0" fontId="32" fillId="0" borderId="3" xfId="0" applyFont="1" applyFill="1" applyBorder="1" applyAlignment="1">
      <alignment horizontal="center" vertical="top"/>
    </xf>
    <xf numFmtId="0" fontId="23" fillId="0" borderId="3" xfId="0" applyFont="1" applyFill="1" applyBorder="1" applyAlignment="1">
      <alignment horizontal="center" vertical="top"/>
    </xf>
    <xf numFmtId="0" fontId="23" fillId="0" borderId="17" xfId="0" applyFont="1" applyFill="1" applyBorder="1" applyAlignment="1">
      <alignment horizontal="center" vertical="top"/>
    </xf>
    <xf numFmtId="0" fontId="32" fillId="0" borderId="1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/>
    </xf>
    <xf numFmtId="0" fontId="3" fillId="33" borderId="4" xfId="0" applyFont="1" applyFill="1" applyBorder="1"/>
    <xf numFmtId="165" fontId="3" fillId="33" borderId="4" xfId="163" applyNumberFormat="1" applyFont="1" applyFill="1" applyBorder="1" applyAlignment="1">
      <alignment horizontal="center" wrapText="1"/>
    </xf>
    <xf numFmtId="0" fontId="28" fillId="0" borderId="4" xfId="0" applyFont="1" applyFill="1" applyBorder="1"/>
    <xf numFmtId="165" fontId="28" fillId="0" borderId="4" xfId="163" applyNumberFormat="1" applyFont="1" applyFill="1" applyBorder="1" applyAlignment="1">
      <alignment horizontal="center" wrapText="1"/>
    </xf>
    <xf numFmtId="0" fontId="2" fillId="0" borderId="18" xfId="0" applyFont="1" applyFill="1" applyBorder="1" applyAlignment="1" applyProtection="1">
      <alignment vertical="center"/>
      <protection locked="0"/>
    </xf>
    <xf numFmtId="49" fontId="32" fillId="0" borderId="1" xfId="0" applyNumberFormat="1" applyFont="1" applyFill="1" applyBorder="1" applyAlignment="1">
      <alignment horizontal="center" vertical="center"/>
    </xf>
    <xf numFmtId="49" fontId="32" fillId="0" borderId="0" xfId="0" applyNumberFormat="1" applyFont="1" applyFill="1"/>
    <xf numFmtId="49" fontId="32" fillId="0" borderId="15" xfId="0" applyNumberFormat="1" applyFont="1" applyFill="1" applyBorder="1"/>
    <xf numFmtId="49" fontId="32" fillId="0" borderId="17" xfId="0" applyNumberFormat="1" applyFont="1" applyFill="1" applyBorder="1" applyAlignment="1">
      <alignment vertical="center"/>
    </xf>
    <xf numFmtId="49" fontId="32" fillId="0" borderId="19" xfId="0" applyNumberFormat="1" applyFont="1" applyFill="1" applyBorder="1" applyAlignment="1">
      <alignment vertical="center"/>
    </xf>
    <xf numFmtId="0" fontId="2" fillId="0" borderId="4" xfId="0" applyFont="1" applyFill="1" applyBorder="1"/>
    <xf numFmtId="165" fontId="2" fillId="0" borderId="4" xfId="163" applyNumberFormat="1" applyFont="1" applyFill="1" applyBorder="1" applyAlignment="1">
      <alignment horizontal="center" wrapText="1"/>
    </xf>
    <xf numFmtId="0" fontId="32" fillId="0" borderId="0" xfId="0" applyFont="1" applyFill="1" applyBorder="1" applyAlignment="1">
      <alignment horizontal="center" vertical="center"/>
    </xf>
    <xf numFmtId="49" fontId="32" fillId="0" borderId="0" xfId="0" applyNumberFormat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3" fontId="32" fillId="0" borderId="1" xfId="0" applyNumberFormat="1" applyFont="1" applyFill="1" applyBorder="1" applyAlignment="1">
      <alignment horizontal="center" vertical="center"/>
    </xf>
    <xf numFmtId="165" fontId="32" fillId="0" borderId="1" xfId="163" applyNumberFormat="1" applyFont="1" applyFill="1" applyBorder="1" applyAlignment="1">
      <alignment horizontal="center" vertical="center" wrapText="1"/>
    </xf>
    <xf numFmtId="167" fontId="32" fillId="0" borderId="1" xfId="0" applyNumberFormat="1" applyFont="1" applyFill="1" applyBorder="1" applyAlignment="1">
      <alignment horizontal="center" vertical="center"/>
    </xf>
    <xf numFmtId="165" fontId="32" fillId="0" borderId="2" xfId="163" applyNumberFormat="1" applyFont="1" applyFill="1" applyBorder="1" applyAlignment="1">
      <alignment horizontal="center" vertical="center" wrapText="1"/>
    </xf>
    <xf numFmtId="49" fontId="32" fillId="0" borderId="0" xfId="0" applyNumberFormat="1" applyFont="1" applyFill="1" applyBorder="1" applyAlignment="1">
      <alignment horizontal="center" vertical="center"/>
    </xf>
    <xf numFmtId="165" fontId="32" fillId="0" borderId="0" xfId="0" applyNumberFormat="1" applyFont="1" applyFill="1" applyBorder="1" applyAlignment="1">
      <alignment horizontal="center" vertical="center"/>
    </xf>
    <xf numFmtId="167" fontId="32" fillId="0" borderId="0" xfId="0" applyNumberFormat="1" applyFont="1" applyFill="1" applyAlignment="1">
      <alignment horizontal="center" vertical="center"/>
    </xf>
    <xf numFmtId="0" fontId="2" fillId="0" borderId="3" xfId="0" applyFont="1" applyFill="1" applyBorder="1"/>
    <xf numFmtId="165" fontId="2" fillId="0" borderId="3" xfId="163" applyNumberFormat="1" applyFont="1" applyFill="1" applyBorder="1" applyAlignment="1">
      <alignment horizontal="center" wrapText="1"/>
    </xf>
    <xf numFmtId="167" fontId="28" fillId="0" borderId="2" xfId="0" applyNumberFormat="1" applyFont="1" applyFill="1" applyBorder="1"/>
    <xf numFmtId="0" fontId="3" fillId="35" borderId="18" xfId="0" applyFont="1" applyFill="1" applyBorder="1" applyAlignment="1" applyProtection="1">
      <alignment horizontal="center" vertical="center" wrapText="1"/>
      <protection locked="0"/>
    </xf>
    <xf numFmtId="167" fontId="28" fillId="0" borderId="3" xfId="0" applyNumberFormat="1" applyFont="1" applyFill="1" applyBorder="1"/>
    <xf numFmtId="0" fontId="3" fillId="35" borderId="3" xfId="0" applyFont="1" applyFill="1" applyBorder="1"/>
    <xf numFmtId="165" fontId="3" fillId="35" borderId="3" xfId="163" applyNumberFormat="1" applyFont="1" applyFill="1" applyBorder="1" applyAlignment="1">
      <alignment horizontal="center" wrapText="1"/>
    </xf>
    <xf numFmtId="167" fontId="32" fillId="0" borderId="2" xfId="0" applyNumberFormat="1" applyFont="1" applyFill="1" applyBorder="1" applyAlignment="1">
      <alignment horizontal="center" vertical="center"/>
    </xf>
    <xf numFmtId="0" fontId="32" fillId="0" borderId="2" xfId="0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center" vertical="center"/>
    </xf>
    <xf numFmtId="0" fontId="32" fillId="0" borderId="4" xfId="0" applyFont="1" applyFill="1" applyBorder="1" applyAlignment="1">
      <alignment horizontal="center" vertical="center"/>
    </xf>
    <xf numFmtId="0" fontId="32" fillId="0" borderId="2" xfId="0" applyFont="1" applyFill="1" applyBorder="1" applyAlignment="1" applyProtection="1">
      <alignment horizontal="center" vertical="center" wrapText="1"/>
      <protection locked="0"/>
    </xf>
    <xf numFmtId="0" fontId="32" fillId="0" borderId="3" xfId="0" applyFont="1" applyFill="1" applyBorder="1" applyAlignment="1" applyProtection="1">
      <alignment horizontal="center" vertical="center" wrapText="1"/>
      <protection locked="0"/>
    </xf>
    <xf numFmtId="0" fontId="32" fillId="0" borderId="4" xfId="0" applyFont="1" applyFill="1" applyBorder="1" applyAlignment="1" applyProtection="1">
      <alignment horizontal="center" vertical="center" wrapText="1"/>
      <protection locked="0"/>
    </xf>
    <xf numFmtId="0" fontId="3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2" fillId="0" borderId="1" xfId="0" applyFont="1" applyFill="1" applyBorder="1" applyAlignment="1" applyProtection="1">
      <alignment horizontal="center" vertical="center" wrapText="1"/>
      <protection locked="0"/>
    </xf>
    <xf numFmtId="0" fontId="32" fillId="0" borderId="18" xfId="0" applyFont="1" applyFill="1" applyBorder="1" applyAlignment="1" applyProtection="1">
      <alignment horizontal="center" vertical="center" wrapText="1"/>
      <protection locked="0"/>
    </xf>
    <xf numFmtId="0" fontId="24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>
      <alignment horizontal="center"/>
    </xf>
    <xf numFmtId="0" fontId="24" fillId="0" borderId="2" xfId="0" applyFont="1" applyFill="1" applyBorder="1" applyAlignment="1" applyProtection="1">
      <alignment horizontal="center" vertical="center" wrapText="1"/>
      <protection locked="0"/>
    </xf>
    <xf numFmtId="0" fontId="24" fillId="0" borderId="4" xfId="0" applyFont="1" applyFill="1" applyBorder="1" applyAlignment="1" applyProtection="1">
      <alignment horizontal="center" vertical="center" wrapText="1"/>
      <protection locked="0"/>
    </xf>
    <xf numFmtId="0" fontId="34" fillId="0" borderId="1" xfId="0" applyFont="1" applyFill="1" applyBorder="1" applyAlignment="1" applyProtection="1">
      <alignment horizontal="center" vertical="center" wrapText="1"/>
      <protection locked="0"/>
    </xf>
    <xf numFmtId="0" fontId="32" fillId="0" borderId="2" xfId="0" applyFont="1" applyFill="1" applyBorder="1" applyAlignment="1" applyProtection="1">
      <alignment horizontal="center" vertical="center"/>
      <protection locked="0"/>
    </xf>
    <xf numFmtId="0" fontId="32" fillId="0" borderId="3" xfId="0" applyFont="1" applyFill="1" applyBorder="1" applyAlignment="1" applyProtection="1">
      <alignment horizontal="center" vertical="center"/>
      <protection locked="0"/>
    </xf>
    <xf numFmtId="0" fontId="32" fillId="0" borderId="4" xfId="0" applyFont="1" applyFill="1" applyBorder="1" applyAlignment="1" applyProtection="1">
      <alignment horizontal="center" vertical="center"/>
      <protection locked="0"/>
    </xf>
    <xf numFmtId="165" fontId="32" fillId="0" borderId="0" xfId="0" applyNumberFormat="1" applyFont="1" applyFill="1" applyBorder="1" applyAlignment="1">
      <alignment horizontal="center" vertical="center"/>
    </xf>
    <xf numFmtId="49" fontId="32" fillId="0" borderId="1" xfId="0" applyNumberFormat="1" applyFont="1" applyFill="1" applyBorder="1" applyAlignment="1">
      <alignment horizontal="center" vertical="center"/>
    </xf>
    <xf numFmtId="49" fontId="32" fillId="0" borderId="3" xfId="0" applyNumberFormat="1" applyFont="1" applyFill="1" applyBorder="1" applyAlignment="1">
      <alignment horizontal="center" vertical="top"/>
    </xf>
    <xf numFmtId="49" fontId="32" fillId="0" borderId="3" xfId="0" applyNumberFormat="1" applyFont="1" applyFill="1" applyBorder="1" applyAlignment="1">
      <alignment horizontal="center" vertical="center"/>
    </xf>
    <xf numFmtId="49" fontId="32" fillId="0" borderId="2" xfId="0" applyNumberFormat="1" applyFont="1" applyFill="1" applyBorder="1" applyAlignment="1">
      <alignment horizontal="center" vertical="center"/>
    </xf>
    <xf numFmtId="49" fontId="32" fillId="0" borderId="4" xfId="0" applyNumberFormat="1" applyFont="1" applyFill="1" applyBorder="1" applyAlignment="1">
      <alignment horizontal="center" vertical="center"/>
    </xf>
    <xf numFmtId="0" fontId="32" fillId="0" borderId="3" xfId="0" applyFont="1" applyFill="1" applyBorder="1" applyAlignment="1">
      <alignment horizontal="center" vertical="top"/>
    </xf>
    <xf numFmtId="49" fontId="35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32" fillId="0" borderId="21" xfId="0" applyFont="1" applyFill="1" applyBorder="1" applyAlignment="1" applyProtection="1">
      <alignment horizontal="center" vertical="center" wrapText="1"/>
      <protection locked="0"/>
    </xf>
    <xf numFmtId="49" fontId="32" fillId="0" borderId="0" xfId="0" applyNumberFormat="1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 vertical="center" wrapText="1"/>
    </xf>
    <xf numFmtId="167" fontId="32" fillId="0" borderId="0" xfId="0" applyNumberFormat="1" applyFont="1" applyFill="1" applyBorder="1" applyAlignment="1">
      <alignment horizontal="center" vertical="center"/>
    </xf>
    <xf numFmtId="0" fontId="27" fillId="0" borderId="3" xfId="0" applyFont="1" applyFill="1" applyBorder="1" applyAlignment="1" applyProtection="1">
      <alignment horizontal="center" vertical="center" wrapText="1"/>
      <protection locked="0"/>
    </xf>
    <xf numFmtId="0" fontId="27" fillId="0" borderId="3" xfId="0" applyFont="1" applyFill="1" applyBorder="1" applyAlignment="1">
      <alignment horizontal="center" vertical="center"/>
    </xf>
    <xf numFmtId="0" fontId="27" fillId="0" borderId="17" xfId="0" applyFont="1" applyFill="1" applyBorder="1" applyAlignment="1" applyProtection="1">
      <alignment horizontal="center" vertical="center" wrapText="1"/>
      <protection locked="0"/>
    </xf>
    <xf numFmtId="0" fontId="31" fillId="0" borderId="3" xfId="0" applyFont="1" applyFill="1" applyBorder="1" applyAlignment="1" applyProtection="1">
      <alignment horizontal="center" vertical="center" wrapText="1"/>
      <protection locked="0"/>
    </xf>
    <xf numFmtId="49" fontId="3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32" fillId="0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8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20" xfId="0" applyFont="1" applyFill="1" applyBorder="1" applyAlignment="1">
      <alignment horizontal="center" vertical="center"/>
    </xf>
    <xf numFmtId="167" fontId="36" fillId="0" borderId="17" xfId="0" applyNumberFormat="1" applyFont="1" applyFill="1" applyBorder="1" applyAlignment="1">
      <alignment horizontal="center" vertical="center"/>
    </xf>
    <xf numFmtId="0" fontId="28" fillId="0" borderId="17" xfId="0" applyFont="1" applyFill="1" applyBorder="1" applyAlignment="1" applyProtection="1">
      <alignment horizontal="center" vertical="center" wrapText="1"/>
      <protection locked="0"/>
    </xf>
    <xf numFmtId="0" fontId="28" fillId="0" borderId="19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>
      <alignment horizontal="center"/>
    </xf>
    <xf numFmtId="0" fontId="32" fillId="0" borderId="0" xfId="0" applyFont="1" applyFill="1" applyBorder="1" applyAlignment="1">
      <alignment horizontal="justify" vertical="top" wrapText="1"/>
    </xf>
  </cellXfs>
  <cellStyles count="168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xl38" xfId="167"/>
    <cellStyle name="xl41" xfId="165"/>
    <cellStyle name="xl64" xfId="166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Плохой" xfId="37" builtinId="27" customBuiltin="1"/>
    <cellStyle name="Пояснение" xfId="38" builtinId="53" customBuiltin="1"/>
    <cellStyle name="Примечание 10" xfId="39"/>
    <cellStyle name="Примечание 100" xfId="40"/>
    <cellStyle name="Примечание 101" xfId="41"/>
    <cellStyle name="Примечание 102" xfId="42"/>
    <cellStyle name="Примечание 103" xfId="43"/>
    <cellStyle name="Примечание 104" xfId="44"/>
    <cellStyle name="Примечание 105" xfId="45"/>
    <cellStyle name="Примечание 106" xfId="46"/>
    <cellStyle name="Примечание 107" xfId="47"/>
    <cellStyle name="Примечание 108" xfId="48"/>
    <cellStyle name="Примечание 109" xfId="49"/>
    <cellStyle name="Примечание 11" xfId="50"/>
    <cellStyle name="Примечание 110" xfId="51"/>
    <cellStyle name="Примечание 111" xfId="52"/>
    <cellStyle name="Примечание 112" xfId="53"/>
    <cellStyle name="Примечание 113" xfId="54"/>
    <cellStyle name="Примечание 114" xfId="55"/>
    <cellStyle name="Примечание 115" xfId="56"/>
    <cellStyle name="Примечание 116" xfId="57"/>
    <cellStyle name="Примечание 117" xfId="58"/>
    <cellStyle name="Примечание 118" xfId="59"/>
    <cellStyle name="Примечание 119" xfId="60"/>
    <cellStyle name="Примечание 12" xfId="61"/>
    <cellStyle name="Примечание 120" xfId="62"/>
    <cellStyle name="Примечание 121" xfId="63"/>
    <cellStyle name="Примечание 122" xfId="64"/>
    <cellStyle name="Примечание 123" xfId="65"/>
    <cellStyle name="Примечание 13" xfId="66"/>
    <cellStyle name="Примечание 14" xfId="67"/>
    <cellStyle name="Примечание 15" xfId="68"/>
    <cellStyle name="Примечание 16" xfId="69"/>
    <cellStyle name="Примечание 17" xfId="70"/>
    <cellStyle name="Примечание 18" xfId="71"/>
    <cellStyle name="Примечание 19" xfId="72"/>
    <cellStyle name="Примечание 2" xfId="73"/>
    <cellStyle name="Примечание 20" xfId="74"/>
    <cellStyle name="Примечание 21" xfId="75"/>
    <cellStyle name="Примечание 22" xfId="76"/>
    <cellStyle name="Примечание 23" xfId="77"/>
    <cellStyle name="Примечание 24" xfId="78"/>
    <cellStyle name="Примечание 25" xfId="79"/>
    <cellStyle name="Примечание 26" xfId="80"/>
    <cellStyle name="Примечание 27" xfId="81"/>
    <cellStyle name="Примечание 28" xfId="82"/>
    <cellStyle name="Примечание 29" xfId="83"/>
    <cellStyle name="Примечание 3" xfId="84"/>
    <cellStyle name="Примечание 30" xfId="85"/>
    <cellStyle name="Примечание 31" xfId="86"/>
    <cellStyle name="Примечание 32" xfId="87"/>
    <cellStyle name="Примечание 33" xfId="88"/>
    <cellStyle name="Примечание 34" xfId="89"/>
    <cellStyle name="Примечание 35" xfId="90"/>
    <cellStyle name="Примечание 36" xfId="91"/>
    <cellStyle name="Примечание 37" xfId="92"/>
    <cellStyle name="Примечание 38" xfId="93"/>
    <cellStyle name="Примечание 39" xfId="94"/>
    <cellStyle name="Примечание 4" xfId="95"/>
    <cellStyle name="Примечание 40" xfId="96"/>
    <cellStyle name="Примечание 41" xfId="97"/>
    <cellStyle name="Примечание 42" xfId="98"/>
    <cellStyle name="Примечание 43" xfId="99"/>
    <cellStyle name="Примечание 44" xfId="100"/>
    <cellStyle name="Примечание 45" xfId="101"/>
    <cellStyle name="Примечание 46" xfId="102"/>
    <cellStyle name="Примечание 47" xfId="103"/>
    <cellStyle name="Примечание 48" xfId="104"/>
    <cellStyle name="Примечание 49" xfId="105"/>
    <cellStyle name="Примечание 5" xfId="106"/>
    <cellStyle name="Примечание 50" xfId="107"/>
    <cellStyle name="Примечание 51" xfId="108"/>
    <cellStyle name="Примечание 52" xfId="109"/>
    <cellStyle name="Примечание 53" xfId="110"/>
    <cellStyle name="Примечание 54" xfId="111"/>
    <cellStyle name="Примечание 55" xfId="112"/>
    <cellStyle name="Примечание 56" xfId="113"/>
    <cellStyle name="Примечание 57" xfId="114"/>
    <cellStyle name="Примечание 58" xfId="115"/>
    <cellStyle name="Примечание 59" xfId="116"/>
    <cellStyle name="Примечание 6" xfId="117"/>
    <cellStyle name="Примечание 60" xfId="118"/>
    <cellStyle name="Примечание 61" xfId="119"/>
    <cellStyle name="Примечание 62" xfId="120"/>
    <cellStyle name="Примечание 63" xfId="121"/>
    <cellStyle name="Примечание 64" xfId="122"/>
    <cellStyle name="Примечание 65" xfId="123"/>
    <cellStyle name="Примечание 66" xfId="124"/>
    <cellStyle name="Примечание 67" xfId="125"/>
    <cellStyle name="Примечание 68" xfId="126"/>
    <cellStyle name="Примечание 69" xfId="127"/>
    <cellStyle name="Примечание 7" xfId="128"/>
    <cellStyle name="Примечание 70" xfId="129"/>
    <cellStyle name="Примечание 71" xfId="130"/>
    <cellStyle name="Примечание 72" xfId="131"/>
    <cellStyle name="Примечание 73" xfId="132"/>
    <cellStyle name="Примечание 74" xfId="133"/>
    <cellStyle name="Примечание 75" xfId="134"/>
    <cellStyle name="Примечание 76" xfId="135"/>
    <cellStyle name="Примечание 77" xfId="136"/>
    <cellStyle name="Примечание 78" xfId="137"/>
    <cellStyle name="Примечание 79" xfId="138"/>
    <cellStyle name="Примечание 8" xfId="139"/>
    <cellStyle name="Примечание 80" xfId="140"/>
    <cellStyle name="Примечание 81" xfId="141"/>
    <cellStyle name="Примечание 82" xfId="142"/>
    <cellStyle name="Примечание 83" xfId="143"/>
    <cellStyle name="Примечание 84" xfId="144"/>
    <cellStyle name="Примечание 85" xfId="145"/>
    <cellStyle name="Примечание 86" xfId="146"/>
    <cellStyle name="Примечание 87" xfId="147"/>
    <cellStyle name="Примечание 88" xfId="148"/>
    <cellStyle name="Примечание 89" xfId="149"/>
    <cellStyle name="Примечание 9" xfId="150"/>
    <cellStyle name="Примечание 90" xfId="151"/>
    <cellStyle name="Примечание 91" xfId="152"/>
    <cellStyle name="Примечание 92" xfId="153"/>
    <cellStyle name="Примечание 93" xfId="154"/>
    <cellStyle name="Примечание 94" xfId="155"/>
    <cellStyle name="Примечание 95" xfId="156"/>
    <cellStyle name="Примечание 96" xfId="157"/>
    <cellStyle name="Примечание 97" xfId="158"/>
    <cellStyle name="Примечание 98" xfId="159"/>
    <cellStyle name="Примечание 99" xfId="160"/>
    <cellStyle name="Связанная ячейка" xfId="161" builtinId="24" customBuiltin="1"/>
    <cellStyle name="Текст предупреждения" xfId="162" builtinId="11" customBuiltin="1"/>
    <cellStyle name="Финансовый" xfId="163" builtinId="3"/>
    <cellStyle name="Хороший" xfId="164" builtinId="26" customBuiltin="1"/>
  </cellStyles>
  <dxfs count="1">
    <dxf>
      <fill>
        <patternFill patternType="none">
          <fgColor indexed="64"/>
          <bgColor indexed="65"/>
        </patternFill>
      </fill>
    </dxf>
  </dxfs>
  <tableStyles count="0" defaultTableStyle="TableStyleMedium9" defaultPivotStyle="PivotStyleLight16"/>
  <colors>
    <mruColors>
      <color rgb="FFFFFF99"/>
      <color rgb="FF006600"/>
      <color rgb="FF0033CC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N765"/>
  <sheetViews>
    <sheetView tabSelected="1" view="pageBreakPreview" zoomScale="70" zoomScaleSheetLayoutView="70" workbookViewId="0">
      <pane xSplit="3" ySplit="8" topLeftCell="D36" activePane="bottomRight" state="frozen"/>
      <selection pane="topRight" activeCell="D1" sqref="D1"/>
      <selection pane="bottomLeft" activeCell="A6" sqref="A6"/>
      <selection pane="bottomRight" activeCell="F46" sqref="F46"/>
    </sheetView>
  </sheetViews>
  <sheetFormatPr defaultColWidth="9.109375" defaultRowHeight="18" x14ac:dyDescent="0.35"/>
  <cols>
    <col min="1" max="1" width="5.109375" style="119" customWidth="1"/>
    <col min="2" max="2" width="53.33203125" style="85" customWidth="1"/>
    <col min="3" max="3" width="9.5546875" style="85" bestFit="1" customWidth="1"/>
    <col min="4" max="4" width="15.109375" style="78" customWidth="1"/>
    <col min="5" max="5" width="26.6640625" style="79" customWidth="1"/>
    <col min="6" max="6" width="25.88671875" style="102" customWidth="1"/>
    <col min="7" max="7" width="14.88671875" style="75" customWidth="1"/>
    <col min="8" max="8" width="19.6640625" style="77" customWidth="1"/>
    <col min="9" max="10" width="17.33203125" style="78" customWidth="1"/>
    <col min="11" max="11" width="15.5546875" style="78" customWidth="1"/>
    <col min="12" max="12" width="17.33203125" style="78" customWidth="1"/>
    <col min="13" max="13" width="17.5546875" style="78" customWidth="1"/>
    <col min="14" max="16384" width="9.109375" style="78"/>
  </cols>
  <sheetData>
    <row r="1" spans="1:11" x14ac:dyDescent="0.35">
      <c r="A1" s="132"/>
      <c r="B1" s="125"/>
      <c r="C1" s="125"/>
      <c r="D1" s="125"/>
      <c r="E1" s="133"/>
      <c r="F1" s="162" t="s">
        <v>44</v>
      </c>
      <c r="G1" s="173"/>
    </row>
    <row r="2" spans="1:11" x14ac:dyDescent="0.35">
      <c r="A2" s="132"/>
      <c r="B2" s="125"/>
      <c r="C2" s="125"/>
      <c r="D2" s="125"/>
      <c r="E2" s="133"/>
      <c r="F2" s="162" t="s">
        <v>92</v>
      </c>
      <c r="G2" s="162"/>
    </row>
    <row r="3" spans="1:11" x14ac:dyDescent="0.35">
      <c r="A3" s="132"/>
      <c r="B3" s="125"/>
      <c r="C3" s="125"/>
      <c r="D3" s="125"/>
      <c r="E3" s="133"/>
      <c r="F3" s="133"/>
      <c r="G3" s="134"/>
    </row>
    <row r="4" spans="1:11" ht="43.95" customHeight="1" x14ac:dyDescent="0.35">
      <c r="A4" s="171" t="s">
        <v>40</v>
      </c>
      <c r="B4" s="172"/>
      <c r="C4" s="172"/>
      <c r="D4" s="172"/>
      <c r="E4" s="172"/>
      <c r="F4" s="172"/>
      <c r="G4" s="172"/>
    </row>
    <row r="5" spans="1:11" ht="22.5" customHeight="1" x14ac:dyDescent="0.35">
      <c r="A5" s="126"/>
      <c r="B5" s="127"/>
      <c r="C5" s="127"/>
      <c r="D5" s="127"/>
      <c r="E5" s="127"/>
      <c r="F5" s="127"/>
      <c r="G5" s="134"/>
    </row>
    <row r="6" spans="1:11" s="3" customFormat="1" ht="15" hidden="1" customHeight="1" x14ac:dyDescent="0.25">
      <c r="A6" s="7"/>
      <c r="B6" s="22"/>
      <c r="C6" s="22"/>
      <c r="D6" s="22"/>
      <c r="E6" s="14"/>
      <c r="F6" s="15" t="s">
        <v>19</v>
      </c>
      <c r="G6" s="39"/>
      <c r="H6" s="39"/>
    </row>
    <row r="7" spans="1:11" ht="140.25" customHeight="1" x14ac:dyDescent="0.35">
      <c r="A7" s="67" t="s">
        <v>41</v>
      </c>
      <c r="B7" s="68" t="s">
        <v>14</v>
      </c>
      <c r="C7" s="68" t="s">
        <v>0</v>
      </c>
      <c r="D7" s="68" t="s">
        <v>42</v>
      </c>
      <c r="E7" s="69" t="s">
        <v>189</v>
      </c>
      <c r="F7" s="69" t="s">
        <v>43</v>
      </c>
      <c r="G7" s="70" t="s">
        <v>46</v>
      </c>
    </row>
    <row r="8" spans="1:11" ht="14.25" customHeight="1" x14ac:dyDescent="0.35">
      <c r="A8" s="118">
        <v>1</v>
      </c>
      <c r="B8" s="71">
        <v>2</v>
      </c>
      <c r="C8" s="111">
        <v>3</v>
      </c>
      <c r="D8" s="71">
        <v>4</v>
      </c>
      <c r="E8" s="72">
        <v>5</v>
      </c>
      <c r="F8" s="128">
        <v>6</v>
      </c>
      <c r="G8" s="128">
        <v>7</v>
      </c>
    </row>
    <row r="9" spans="1:11" ht="18" customHeight="1" x14ac:dyDescent="0.35">
      <c r="A9" s="163">
        <v>1</v>
      </c>
      <c r="B9" s="152" t="s">
        <v>81</v>
      </c>
      <c r="C9" s="152"/>
      <c r="D9" s="111" t="s">
        <v>1</v>
      </c>
      <c r="E9" s="129">
        <f>E21+E37+E53+E57+E61+E65+E69+E49</f>
        <v>11561209.600000001</v>
      </c>
      <c r="F9" s="129">
        <f>F21+F37+F53+F57+F61+F65+F69+F49</f>
        <v>11033723</v>
      </c>
      <c r="G9" s="130">
        <f>F9/E9</f>
        <v>0.95437444538675253</v>
      </c>
      <c r="H9" s="79"/>
      <c r="I9" s="80" t="e">
        <f>E9-#REF!</f>
        <v>#REF!</v>
      </c>
      <c r="K9" s="79" t="e">
        <f>#REF!-F9</f>
        <v>#REF!</v>
      </c>
    </row>
    <row r="10" spans="1:11" x14ac:dyDescent="0.35">
      <c r="A10" s="163"/>
      <c r="B10" s="152"/>
      <c r="C10" s="152"/>
      <c r="D10" s="111" t="s">
        <v>2</v>
      </c>
      <c r="E10" s="129">
        <f>E9-E11-E12</f>
        <v>5192818.4000000013</v>
      </c>
      <c r="F10" s="129">
        <f>F9-F11-F12</f>
        <v>4931480.4000000004</v>
      </c>
      <c r="G10" s="130">
        <f t="shared" ref="G10:G12" si="0">F10/E10</f>
        <v>0.94967318710779469</v>
      </c>
      <c r="H10" s="79"/>
      <c r="I10" s="80" t="e">
        <f>E10-#REF!</f>
        <v>#REF!</v>
      </c>
      <c r="K10" s="79" t="e">
        <f>#REF!-F10</f>
        <v>#REF!</v>
      </c>
    </row>
    <row r="11" spans="1:11" x14ac:dyDescent="0.35">
      <c r="A11" s="163"/>
      <c r="B11" s="152"/>
      <c r="C11" s="152"/>
      <c r="D11" s="111" t="s">
        <v>3</v>
      </c>
      <c r="E11" s="129">
        <f t="shared" ref="E11:F12" si="1">E23+E39+E55+E59+E63+E67+E71+E51</f>
        <v>5850932.4000000004</v>
      </c>
      <c r="F11" s="129">
        <f t="shared" si="1"/>
        <v>5723665.5</v>
      </c>
      <c r="G11" s="130">
        <f t="shared" si="0"/>
        <v>0.97824844122280397</v>
      </c>
      <c r="H11" s="79"/>
      <c r="I11" s="80" t="e">
        <f>E11-#REF!</f>
        <v>#REF!</v>
      </c>
      <c r="K11" s="79" t="e">
        <f>#REF!-F11</f>
        <v>#REF!</v>
      </c>
    </row>
    <row r="12" spans="1:11" x14ac:dyDescent="0.35">
      <c r="A12" s="163"/>
      <c r="B12" s="152"/>
      <c r="C12" s="152"/>
      <c r="D12" s="111" t="s">
        <v>17</v>
      </c>
      <c r="E12" s="129">
        <f t="shared" si="1"/>
        <v>517458.8</v>
      </c>
      <c r="F12" s="129">
        <f t="shared" si="1"/>
        <v>378577.1</v>
      </c>
      <c r="G12" s="130">
        <f t="shared" si="0"/>
        <v>0.73160819759949969</v>
      </c>
      <c r="H12" s="79"/>
      <c r="I12" s="80" t="e">
        <f>E12-#REF!</f>
        <v>#REF!</v>
      </c>
      <c r="K12" s="79" t="e">
        <f>#REF!-F12</f>
        <v>#REF!</v>
      </c>
    </row>
    <row r="13" spans="1:11" s="5" customFormat="1" ht="16.8" hidden="1" x14ac:dyDescent="0.3">
      <c r="A13" s="37"/>
      <c r="B13" s="35"/>
      <c r="C13" s="36"/>
      <c r="D13" s="113"/>
      <c r="E13" s="114">
        <f>E25+E29+E33+E41+E45+E49+E53+E57+E61+E65+E69</f>
        <v>11561209.6</v>
      </c>
      <c r="F13" s="114">
        <f t="shared" ref="F13" si="2">F25+F29+F33+F41+F45+F49+F53+F57+F61+F65+F69</f>
        <v>11033722.999999998</v>
      </c>
      <c r="I13" s="46" t="e">
        <f>E13-#REF!</f>
        <v>#REF!</v>
      </c>
      <c r="K13" s="47" t="e">
        <f>#REF!-F13</f>
        <v>#REF!</v>
      </c>
    </row>
    <row r="14" spans="1:11" s="5" customFormat="1" ht="16.8" hidden="1" x14ac:dyDescent="0.3">
      <c r="A14" s="37"/>
      <c r="B14" s="35"/>
      <c r="C14" s="36"/>
      <c r="D14" s="10"/>
      <c r="E14" s="11">
        <f t="shared" ref="E14:F16" si="3">E26+E30+E34+E42+E46+E50+E54+E58+E62+E66+E70</f>
        <v>5192818.4000000004</v>
      </c>
      <c r="F14" s="11">
        <f t="shared" si="3"/>
        <v>4931480.4000000004</v>
      </c>
      <c r="I14" s="46" t="e">
        <f>E14-#REF!</f>
        <v>#REF!</v>
      </c>
      <c r="K14" s="47" t="e">
        <f>#REF!-F14</f>
        <v>#REF!</v>
      </c>
    </row>
    <row r="15" spans="1:11" s="5" customFormat="1" ht="16.8" hidden="1" x14ac:dyDescent="0.3">
      <c r="A15" s="37"/>
      <c r="B15" s="35"/>
      <c r="C15" s="36"/>
      <c r="D15" s="10"/>
      <c r="E15" s="11">
        <f t="shared" si="3"/>
        <v>5850932.4000000004</v>
      </c>
      <c r="F15" s="11">
        <f t="shared" si="3"/>
        <v>5723665.5</v>
      </c>
      <c r="I15" s="46" t="e">
        <f>E15-#REF!</f>
        <v>#REF!</v>
      </c>
      <c r="K15" s="47" t="e">
        <f>#REF!-F15</f>
        <v>#REF!</v>
      </c>
    </row>
    <row r="16" spans="1:11" s="5" customFormat="1" ht="16.8" hidden="1" x14ac:dyDescent="0.3">
      <c r="A16" s="37"/>
      <c r="B16" s="35"/>
      <c r="C16" s="36"/>
      <c r="D16" s="10"/>
      <c r="E16" s="11">
        <f t="shared" si="3"/>
        <v>517458.8</v>
      </c>
      <c r="F16" s="11">
        <f t="shared" si="3"/>
        <v>378577.1</v>
      </c>
      <c r="I16" s="46" t="e">
        <f>E16-#REF!</f>
        <v>#REF!</v>
      </c>
      <c r="K16" s="47" t="e">
        <f>#REF!-F16</f>
        <v>#REF!</v>
      </c>
    </row>
    <row r="17" spans="1:11" s="5" customFormat="1" ht="16.8" hidden="1" x14ac:dyDescent="0.3">
      <c r="A17" s="37"/>
      <c r="B17" s="27"/>
      <c r="C17" s="28"/>
      <c r="D17" s="9"/>
      <c r="E17" s="12">
        <f>E13-E9</f>
        <v>0</v>
      </c>
      <c r="F17" s="12">
        <f t="shared" ref="E17:F20" si="4">F13-F9</f>
        <v>0</v>
      </c>
      <c r="I17" s="46" t="e">
        <f>E17-#REF!</f>
        <v>#REF!</v>
      </c>
      <c r="K17" s="47" t="e">
        <f>#REF!-F17</f>
        <v>#REF!</v>
      </c>
    </row>
    <row r="18" spans="1:11" s="5" customFormat="1" ht="16.8" hidden="1" x14ac:dyDescent="0.3">
      <c r="A18" s="37"/>
      <c r="B18" s="27"/>
      <c r="C18" s="28"/>
      <c r="D18" s="9"/>
      <c r="E18" s="12">
        <f>E14-E10</f>
        <v>0</v>
      </c>
      <c r="F18" s="12">
        <f t="shared" si="4"/>
        <v>0</v>
      </c>
      <c r="I18" s="46" t="e">
        <f>E18-#REF!</f>
        <v>#REF!</v>
      </c>
      <c r="K18" s="47" t="e">
        <f>#REF!-F18</f>
        <v>#REF!</v>
      </c>
    </row>
    <row r="19" spans="1:11" s="5" customFormat="1" ht="16.8" hidden="1" x14ac:dyDescent="0.3">
      <c r="A19" s="37"/>
      <c r="B19" s="27"/>
      <c r="C19" s="28"/>
      <c r="D19" s="9"/>
      <c r="E19" s="12">
        <f t="shared" si="4"/>
        <v>0</v>
      </c>
      <c r="F19" s="12">
        <f t="shared" si="4"/>
        <v>0</v>
      </c>
      <c r="I19" s="46" t="e">
        <f>E19-#REF!</f>
        <v>#REF!</v>
      </c>
      <c r="K19" s="47" t="e">
        <f>#REF!-F19</f>
        <v>#REF!</v>
      </c>
    </row>
    <row r="20" spans="1:11" s="5" customFormat="1" ht="16.8" hidden="1" x14ac:dyDescent="0.3">
      <c r="A20" s="37"/>
      <c r="B20" s="25"/>
      <c r="C20" s="26"/>
      <c r="D20" s="63"/>
      <c r="E20" s="64">
        <f t="shared" si="4"/>
        <v>0</v>
      </c>
      <c r="F20" s="64">
        <f t="shared" si="4"/>
        <v>0</v>
      </c>
      <c r="I20" s="46" t="e">
        <f>E20-#REF!</f>
        <v>#REF!</v>
      </c>
      <c r="K20" s="47" t="e">
        <f>#REF!-F20</f>
        <v>#REF!</v>
      </c>
    </row>
    <row r="21" spans="1:11" x14ac:dyDescent="0.35">
      <c r="A21" s="163" t="s">
        <v>111</v>
      </c>
      <c r="B21" s="152" t="s">
        <v>50</v>
      </c>
      <c r="C21" s="143"/>
      <c r="D21" s="111" t="s">
        <v>1</v>
      </c>
      <c r="E21" s="129">
        <f>E29+E33+E25</f>
        <v>2133666.2000000002</v>
      </c>
      <c r="F21" s="129">
        <f>F29+F33+F25</f>
        <v>1622952.5</v>
      </c>
      <c r="G21" s="130">
        <f t="shared" ref="G21:G76" si="5">F21/E21</f>
        <v>0.76064030071807853</v>
      </c>
      <c r="H21" s="79"/>
      <c r="I21" s="80" t="e">
        <f>E21-#REF!</f>
        <v>#REF!</v>
      </c>
      <c r="K21" s="79" t="e">
        <f>#REF!-F21</f>
        <v>#REF!</v>
      </c>
    </row>
    <row r="22" spans="1:11" x14ac:dyDescent="0.35">
      <c r="A22" s="163"/>
      <c r="B22" s="152"/>
      <c r="C22" s="144"/>
      <c r="D22" s="111" t="s">
        <v>2</v>
      </c>
      <c r="E22" s="129">
        <f>E26+E30+E34</f>
        <v>1584157.4</v>
      </c>
      <c r="F22" s="129">
        <f>F26+F30+F34</f>
        <v>1322895.1000000001</v>
      </c>
      <c r="G22" s="130">
        <f t="shared" si="5"/>
        <v>0.83507806736881085</v>
      </c>
      <c r="H22" s="79"/>
      <c r="I22" s="80" t="e">
        <f>E22-#REF!</f>
        <v>#REF!</v>
      </c>
      <c r="K22" s="79" t="e">
        <f>#REF!-F22</f>
        <v>#REF!</v>
      </c>
    </row>
    <row r="23" spans="1:11" x14ac:dyDescent="0.35">
      <c r="A23" s="163"/>
      <c r="B23" s="152"/>
      <c r="C23" s="144"/>
      <c r="D23" s="111" t="s">
        <v>3</v>
      </c>
      <c r="E23" s="129">
        <f t="shared" ref="E23:E24" si="6">E31+E35</f>
        <v>244130.19999999998</v>
      </c>
      <c r="F23" s="129">
        <f>F31+F35</f>
        <v>133560.5</v>
      </c>
      <c r="G23" s="130">
        <f t="shared" si="5"/>
        <v>0.5470871690597886</v>
      </c>
      <c r="H23" s="79"/>
      <c r="I23" s="80" t="e">
        <f>E23-#REF!</f>
        <v>#REF!</v>
      </c>
      <c r="K23" s="79" t="e">
        <f>#REF!-F23</f>
        <v>#REF!</v>
      </c>
    </row>
    <row r="24" spans="1:11" x14ac:dyDescent="0.35">
      <c r="A24" s="163"/>
      <c r="B24" s="152"/>
      <c r="C24" s="145"/>
      <c r="D24" s="111" t="s">
        <v>17</v>
      </c>
      <c r="E24" s="129">
        <f t="shared" si="6"/>
        <v>305378.59999999998</v>
      </c>
      <c r="F24" s="129">
        <f>F32+F36</f>
        <v>166496.9</v>
      </c>
      <c r="G24" s="130">
        <f t="shared" si="5"/>
        <v>0.54521469415342139</v>
      </c>
      <c r="H24" s="79"/>
      <c r="I24" s="80" t="e">
        <f>E24-#REF!</f>
        <v>#REF!</v>
      </c>
      <c r="K24" s="79" t="e">
        <f>#REF!-F24</f>
        <v>#REF!</v>
      </c>
    </row>
    <row r="25" spans="1:11" x14ac:dyDescent="0.35">
      <c r="A25" s="163"/>
      <c r="B25" s="152"/>
      <c r="C25" s="149" t="s">
        <v>9</v>
      </c>
      <c r="D25" s="111" t="s">
        <v>1</v>
      </c>
      <c r="E25" s="129">
        <v>26045.1</v>
      </c>
      <c r="F25" s="129">
        <v>20817.7</v>
      </c>
      <c r="G25" s="130">
        <f t="shared" si="5"/>
        <v>0.79929430103935106</v>
      </c>
      <c r="H25" s="79"/>
      <c r="I25" s="80" t="e">
        <f>E25-#REF!</f>
        <v>#REF!</v>
      </c>
      <c r="K25" s="79" t="e">
        <f>#REF!-F25</f>
        <v>#REF!</v>
      </c>
    </row>
    <row r="26" spans="1:11" x14ac:dyDescent="0.35">
      <c r="A26" s="163"/>
      <c r="B26" s="152"/>
      <c r="C26" s="149" t="s">
        <v>9</v>
      </c>
      <c r="D26" s="111" t="s">
        <v>2</v>
      </c>
      <c r="E26" s="129">
        <f>E25-E27-E28</f>
        <v>26045.1</v>
      </c>
      <c r="F26" s="129">
        <f>F25-F27-F28</f>
        <v>20817.7</v>
      </c>
      <c r="G26" s="130">
        <f t="shared" si="5"/>
        <v>0.79929430103935106</v>
      </c>
      <c r="H26" s="79"/>
      <c r="I26" s="80" t="e">
        <f>E26-#REF!</f>
        <v>#REF!</v>
      </c>
      <c r="K26" s="79" t="e">
        <f>#REF!-F26</f>
        <v>#REF!</v>
      </c>
    </row>
    <row r="27" spans="1:11" s="3" customFormat="1" ht="16.8" hidden="1" customHeight="1" x14ac:dyDescent="0.3">
      <c r="A27" s="168"/>
      <c r="B27" s="154"/>
      <c r="C27" s="150"/>
      <c r="D27" s="123" t="s">
        <v>3</v>
      </c>
      <c r="E27" s="124">
        <v>0</v>
      </c>
      <c r="F27" s="124">
        <v>0</v>
      </c>
      <c r="G27" s="61" t="e">
        <f t="shared" si="5"/>
        <v>#DIV/0!</v>
      </c>
      <c r="H27" s="52"/>
      <c r="I27" s="53" t="e">
        <f>E27-#REF!</f>
        <v>#REF!</v>
      </c>
      <c r="K27" s="52" t="e">
        <f>#REF!-F27</f>
        <v>#REF!</v>
      </c>
    </row>
    <row r="28" spans="1:11" s="3" customFormat="1" ht="16.8" hidden="1" customHeight="1" x14ac:dyDescent="0.3">
      <c r="A28" s="168"/>
      <c r="B28" s="154"/>
      <c r="C28" s="150"/>
      <c r="D28" s="65" t="s">
        <v>17</v>
      </c>
      <c r="E28" s="66">
        <v>0</v>
      </c>
      <c r="F28" s="66">
        <v>0</v>
      </c>
      <c r="G28" s="61" t="e">
        <f t="shared" si="5"/>
        <v>#DIV/0!</v>
      </c>
      <c r="H28" s="52"/>
      <c r="I28" s="53" t="e">
        <f>E28-#REF!</f>
        <v>#REF!</v>
      </c>
      <c r="K28" s="52" t="e">
        <f>#REF!-F28</f>
        <v>#REF!</v>
      </c>
    </row>
    <row r="29" spans="1:11" x14ac:dyDescent="0.35">
      <c r="A29" s="163"/>
      <c r="B29" s="152"/>
      <c r="C29" s="149" t="s">
        <v>6</v>
      </c>
      <c r="D29" s="111" t="s">
        <v>1</v>
      </c>
      <c r="E29" s="129">
        <v>1067926.7</v>
      </c>
      <c r="F29" s="129">
        <v>1056022.5</v>
      </c>
      <c r="G29" s="130">
        <f t="shared" si="5"/>
        <v>0.98885298026540591</v>
      </c>
      <c r="H29" s="79"/>
      <c r="I29" s="80" t="e">
        <f>E29-#REF!</f>
        <v>#REF!</v>
      </c>
      <c r="K29" s="79" t="e">
        <f>#REF!-F29</f>
        <v>#REF!</v>
      </c>
    </row>
    <row r="30" spans="1:11" x14ac:dyDescent="0.35">
      <c r="A30" s="163"/>
      <c r="B30" s="152"/>
      <c r="C30" s="149"/>
      <c r="D30" s="111" t="s">
        <v>2</v>
      </c>
      <c r="E30" s="129">
        <f>E29-E31-E32</f>
        <v>1044321.7999999999</v>
      </c>
      <c r="F30" s="129">
        <f>F29-F31-F32</f>
        <v>1044321.8</v>
      </c>
      <c r="G30" s="130">
        <f t="shared" si="5"/>
        <v>1.0000000000000002</v>
      </c>
      <c r="H30" s="79"/>
      <c r="I30" s="80" t="e">
        <f>E30-#REF!</f>
        <v>#REF!</v>
      </c>
      <c r="K30" s="79" t="e">
        <f>#REF!-F30</f>
        <v>#REF!</v>
      </c>
    </row>
    <row r="31" spans="1:11" x14ac:dyDescent="0.35">
      <c r="A31" s="163"/>
      <c r="B31" s="152"/>
      <c r="C31" s="149"/>
      <c r="D31" s="111" t="s">
        <v>3</v>
      </c>
      <c r="E31" s="129">
        <v>23604.9</v>
      </c>
      <c r="F31" s="129">
        <v>11700.7</v>
      </c>
      <c r="G31" s="130">
        <f t="shared" si="5"/>
        <v>0.49568945430821565</v>
      </c>
      <c r="H31" s="79"/>
      <c r="I31" s="80" t="e">
        <f>E31-#REF!</f>
        <v>#REF!</v>
      </c>
      <c r="K31" s="79" t="e">
        <f>#REF!-F31</f>
        <v>#REF!</v>
      </c>
    </row>
    <row r="32" spans="1:11" s="3" customFormat="1" ht="16.8" hidden="1" customHeight="1" x14ac:dyDescent="0.3">
      <c r="A32" s="168"/>
      <c r="B32" s="154"/>
      <c r="C32" s="150"/>
      <c r="D32" s="135" t="s">
        <v>17</v>
      </c>
      <c r="E32" s="136">
        <v>0</v>
      </c>
      <c r="F32" s="136">
        <v>0</v>
      </c>
      <c r="G32" s="61" t="e">
        <f t="shared" si="5"/>
        <v>#DIV/0!</v>
      </c>
      <c r="H32" s="52"/>
      <c r="I32" s="53" t="e">
        <f>E32-#REF!</f>
        <v>#REF!</v>
      </c>
      <c r="K32" s="52" t="e">
        <f>#REF!-F32</f>
        <v>#REF!</v>
      </c>
    </row>
    <row r="33" spans="1:11" x14ac:dyDescent="0.35">
      <c r="A33" s="163"/>
      <c r="B33" s="152"/>
      <c r="C33" s="149" t="s">
        <v>25</v>
      </c>
      <c r="D33" s="111" t="s">
        <v>1</v>
      </c>
      <c r="E33" s="129">
        <v>1039694.4</v>
      </c>
      <c r="F33" s="129">
        <v>546112.30000000005</v>
      </c>
      <c r="G33" s="130">
        <f t="shared" si="5"/>
        <v>0.5252623270838046</v>
      </c>
      <c r="H33" s="79"/>
      <c r="I33" s="80" t="e">
        <f>E33-#REF!</f>
        <v>#REF!</v>
      </c>
      <c r="K33" s="79" t="e">
        <f>#REF!-F33</f>
        <v>#REF!</v>
      </c>
    </row>
    <row r="34" spans="1:11" x14ac:dyDescent="0.35">
      <c r="A34" s="163"/>
      <c r="B34" s="152"/>
      <c r="C34" s="149"/>
      <c r="D34" s="111" t="s">
        <v>2</v>
      </c>
      <c r="E34" s="129">
        <f>E33-E35-E36</f>
        <v>513790.50000000012</v>
      </c>
      <c r="F34" s="129">
        <f>F33-F35-F36</f>
        <v>257755.60000000006</v>
      </c>
      <c r="G34" s="130">
        <f t="shared" si="5"/>
        <v>0.50167451519636896</v>
      </c>
      <c r="H34" s="79"/>
      <c r="I34" s="80" t="e">
        <f>E34-#REF!</f>
        <v>#REF!</v>
      </c>
      <c r="K34" s="79" t="e">
        <f>#REF!-F34</f>
        <v>#REF!</v>
      </c>
    </row>
    <row r="35" spans="1:11" x14ac:dyDescent="0.35">
      <c r="A35" s="163"/>
      <c r="B35" s="152"/>
      <c r="C35" s="149"/>
      <c r="D35" s="111" t="s">
        <v>3</v>
      </c>
      <c r="E35" s="129">
        <v>220525.3</v>
      </c>
      <c r="F35" s="129">
        <v>121859.8</v>
      </c>
      <c r="G35" s="130">
        <f t="shared" si="5"/>
        <v>0.5525887505878011</v>
      </c>
      <c r="H35" s="79"/>
      <c r="I35" s="80" t="e">
        <f>E35-#REF!</f>
        <v>#REF!</v>
      </c>
      <c r="K35" s="79">
        <v>292415</v>
      </c>
    </row>
    <row r="36" spans="1:11" x14ac:dyDescent="0.35">
      <c r="A36" s="163"/>
      <c r="B36" s="152"/>
      <c r="C36" s="149"/>
      <c r="D36" s="111" t="s">
        <v>17</v>
      </c>
      <c r="E36" s="129">
        <v>305378.59999999998</v>
      </c>
      <c r="F36" s="129">
        <v>166496.9</v>
      </c>
      <c r="G36" s="130">
        <f t="shared" si="5"/>
        <v>0.54521469415342139</v>
      </c>
      <c r="H36" s="79"/>
      <c r="I36" s="80" t="e">
        <f>E36-#REF!</f>
        <v>#REF!</v>
      </c>
      <c r="K36" s="79" t="e">
        <f>#REF!-F36</f>
        <v>#REF!</v>
      </c>
    </row>
    <row r="37" spans="1:11" x14ac:dyDescent="0.35">
      <c r="A37" s="163" t="s">
        <v>112</v>
      </c>
      <c r="B37" s="152" t="s">
        <v>51</v>
      </c>
      <c r="C37" s="143"/>
      <c r="D37" s="111"/>
      <c r="E37" s="129">
        <f t="shared" ref="E37:F38" si="7">E45+E41</f>
        <v>47401.200000000004</v>
      </c>
      <c r="F37" s="129">
        <f t="shared" si="7"/>
        <v>47401.200000000004</v>
      </c>
      <c r="G37" s="130">
        <f t="shared" si="5"/>
        <v>1</v>
      </c>
      <c r="H37" s="79"/>
      <c r="I37" s="80" t="e">
        <f>E37-#REF!</f>
        <v>#REF!</v>
      </c>
      <c r="K37" s="79" t="e">
        <f>#REF!-F37</f>
        <v>#REF!</v>
      </c>
    </row>
    <row r="38" spans="1:11" x14ac:dyDescent="0.35">
      <c r="A38" s="163"/>
      <c r="B38" s="152"/>
      <c r="C38" s="144"/>
      <c r="D38" s="111" t="s">
        <v>2</v>
      </c>
      <c r="E38" s="129">
        <f t="shared" si="7"/>
        <v>36195.300000000003</v>
      </c>
      <c r="F38" s="129">
        <f>F46+F42</f>
        <v>36195.299999999996</v>
      </c>
      <c r="G38" s="130">
        <f t="shared" si="5"/>
        <v>0.99999999999999978</v>
      </c>
      <c r="H38" s="79"/>
      <c r="I38" s="80" t="e">
        <f>E38-#REF!</f>
        <v>#REF!</v>
      </c>
      <c r="K38" s="79" t="e">
        <f>#REF!-F38</f>
        <v>#REF!</v>
      </c>
    </row>
    <row r="39" spans="1:11" x14ac:dyDescent="0.35">
      <c r="A39" s="163"/>
      <c r="B39" s="152"/>
      <c r="C39" s="145"/>
      <c r="D39" s="111" t="s">
        <v>3</v>
      </c>
      <c r="E39" s="129">
        <f t="shared" ref="E39:E40" si="8">E47+E43</f>
        <v>11205.9</v>
      </c>
      <c r="F39" s="129">
        <v>11205.9</v>
      </c>
      <c r="G39" s="130">
        <f t="shared" si="5"/>
        <v>1</v>
      </c>
      <c r="H39" s="79"/>
      <c r="I39" s="80" t="e">
        <f>E39-#REF!</f>
        <v>#REF!</v>
      </c>
      <c r="K39" s="79" t="e">
        <f>#REF!-F39</f>
        <v>#REF!</v>
      </c>
    </row>
    <row r="40" spans="1:11" s="3" customFormat="1" ht="16.8" hidden="1" customHeight="1" x14ac:dyDescent="0.3">
      <c r="A40" s="164"/>
      <c r="B40" s="154"/>
      <c r="C40" s="112"/>
      <c r="D40" s="135" t="s">
        <v>17</v>
      </c>
      <c r="E40" s="136">
        <f t="shared" si="8"/>
        <v>0</v>
      </c>
      <c r="F40" s="136">
        <f>F48+F44</f>
        <v>0</v>
      </c>
      <c r="G40" s="61" t="e">
        <f t="shared" si="5"/>
        <v>#DIV/0!</v>
      </c>
      <c r="H40" s="52"/>
      <c r="I40" s="53" t="e">
        <f>E40-#REF!</f>
        <v>#REF!</v>
      </c>
      <c r="K40" s="52" t="e">
        <f>#REF!-F40</f>
        <v>#REF!</v>
      </c>
    </row>
    <row r="41" spans="1:11" x14ac:dyDescent="0.35">
      <c r="A41" s="163"/>
      <c r="B41" s="152"/>
      <c r="C41" s="149" t="s">
        <v>15</v>
      </c>
      <c r="D41" s="111" t="s">
        <v>1</v>
      </c>
      <c r="E41" s="129">
        <v>2473.9</v>
      </c>
      <c r="F41" s="129">
        <v>2473.9</v>
      </c>
      <c r="G41" s="130">
        <f t="shared" si="5"/>
        <v>1</v>
      </c>
      <c r="H41" s="79"/>
      <c r="I41" s="80" t="e">
        <f>E41-#REF!</f>
        <v>#REF!</v>
      </c>
      <c r="K41" s="79" t="e">
        <f>#REF!-F41</f>
        <v>#REF!</v>
      </c>
    </row>
    <row r="42" spans="1:11" x14ac:dyDescent="0.35">
      <c r="A42" s="163"/>
      <c r="B42" s="152"/>
      <c r="C42" s="149"/>
      <c r="D42" s="111" t="s">
        <v>2</v>
      </c>
      <c r="E42" s="129">
        <f>E41-E43-E44</f>
        <v>2026.1000000000001</v>
      </c>
      <c r="F42" s="129">
        <f>F41-F43-F44</f>
        <v>2026.1000000000001</v>
      </c>
      <c r="G42" s="130">
        <f t="shared" si="5"/>
        <v>1</v>
      </c>
      <c r="H42" s="79"/>
      <c r="I42" s="80" t="e">
        <f>E42-#REF!</f>
        <v>#REF!</v>
      </c>
      <c r="K42" s="79" t="e">
        <f>#REF!-F42</f>
        <v>#REF!</v>
      </c>
    </row>
    <row r="43" spans="1:11" x14ac:dyDescent="0.35">
      <c r="A43" s="163"/>
      <c r="B43" s="152"/>
      <c r="C43" s="149"/>
      <c r="D43" s="111" t="s">
        <v>3</v>
      </c>
      <c r="E43" s="129">
        <v>447.8</v>
      </c>
      <c r="F43" s="129">
        <v>447.8</v>
      </c>
      <c r="G43" s="130">
        <f t="shared" si="5"/>
        <v>1</v>
      </c>
      <c r="H43" s="79"/>
      <c r="I43" s="80" t="e">
        <f>E43-#REF!</f>
        <v>#REF!</v>
      </c>
      <c r="K43" s="79" t="e">
        <f>#REF!-F43</f>
        <v>#REF!</v>
      </c>
    </row>
    <row r="44" spans="1:11" s="3" customFormat="1" ht="16.8" hidden="1" customHeight="1" x14ac:dyDescent="0.3">
      <c r="A44" s="164"/>
      <c r="B44" s="154"/>
      <c r="C44" s="150"/>
      <c r="D44" s="135" t="s">
        <v>17</v>
      </c>
      <c r="E44" s="136">
        <v>0</v>
      </c>
      <c r="F44" s="136">
        <v>0</v>
      </c>
      <c r="G44" s="61" t="e">
        <f t="shared" si="5"/>
        <v>#DIV/0!</v>
      </c>
      <c r="H44" s="52"/>
      <c r="I44" s="53" t="e">
        <f>E44-#REF!</f>
        <v>#REF!</v>
      </c>
      <c r="K44" s="52" t="e">
        <f>#REF!-F44</f>
        <v>#REF!</v>
      </c>
    </row>
    <row r="45" spans="1:11" x14ac:dyDescent="0.35">
      <c r="A45" s="163"/>
      <c r="B45" s="152"/>
      <c r="C45" s="149" t="s">
        <v>6</v>
      </c>
      <c r="D45" s="111" t="s">
        <v>1</v>
      </c>
      <c r="E45" s="129">
        <v>44927.3</v>
      </c>
      <c r="F45" s="129">
        <v>44927.3</v>
      </c>
      <c r="G45" s="130">
        <f t="shared" si="5"/>
        <v>1</v>
      </c>
      <c r="H45" s="79"/>
      <c r="I45" s="80" t="e">
        <f>E45-#REF!</f>
        <v>#REF!</v>
      </c>
      <c r="K45" s="79" t="e">
        <f>#REF!-F45</f>
        <v>#REF!</v>
      </c>
    </row>
    <row r="46" spans="1:11" x14ac:dyDescent="0.35">
      <c r="A46" s="163"/>
      <c r="B46" s="152"/>
      <c r="C46" s="149"/>
      <c r="D46" s="111" t="s">
        <v>2</v>
      </c>
      <c r="E46" s="129">
        <f>E45-E47-E48</f>
        <v>34169.200000000004</v>
      </c>
      <c r="F46" s="129">
        <v>34169.199999999997</v>
      </c>
      <c r="G46" s="130">
        <f t="shared" si="5"/>
        <v>0.99999999999999978</v>
      </c>
      <c r="H46" s="79"/>
      <c r="I46" s="80" t="e">
        <f>E46-#REF!</f>
        <v>#REF!</v>
      </c>
      <c r="K46" s="79" t="e">
        <f>#REF!-F46</f>
        <v>#REF!</v>
      </c>
    </row>
    <row r="47" spans="1:11" x14ac:dyDescent="0.35">
      <c r="A47" s="163"/>
      <c r="B47" s="152"/>
      <c r="C47" s="149"/>
      <c r="D47" s="111" t="s">
        <v>3</v>
      </c>
      <c r="E47" s="129">
        <v>10758.1</v>
      </c>
      <c r="F47" s="129">
        <v>10758.1</v>
      </c>
      <c r="G47" s="130">
        <f t="shared" si="5"/>
        <v>1</v>
      </c>
      <c r="H47" s="79"/>
      <c r="I47" s="80" t="e">
        <f>E47-#REF!</f>
        <v>#REF!</v>
      </c>
      <c r="K47" s="79">
        <v>0</v>
      </c>
    </row>
    <row r="48" spans="1:11" s="3" customFormat="1" ht="16.8" hidden="1" x14ac:dyDescent="0.3">
      <c r="A48" s="58"/>
      <c r="B48" s="154"/>
      <c r="C48" s="150"/>
      <c r="D48" s="135" t="s">
        <v>17</v>
      </c>
      <c r="E48" s="136">
        <v>0</v>
      </c>
      <c r="F48" s="136">
        <v>0</v>
      </c>
      <c r="G48" s="61" t="e">
        <f t="shared" si="5"/>
        <v>#DIV/0!</v>
      </c>
      <c r="H48" s="52"/>
      <c r="I48" s="53" t="e">
        <f>E48-#REF!</f>
        <v>#REF!</v>
      </c>
      <c r="K48" s="52" t="e">
        <f>#REF!-F48</f>
        <v>#REF!</v>
      </c>
    </row>
    <row r="49" spans="1:11" x14ac:dyDescent="0.35">
      <c r="A49" s="163" t="s">
        <v>113</v>
      </c>
      <c r="B49" s="152" t="s">
        <v>94</v>
      </c>
      <c r="C49" s="149" t="s">
        <v>25</v>
      </c>
      <c r="D49" s="111" t="s">
        <v>1</v>
      </c>
      <c r="E49" s="129">
        <v>113.8</v>
      </c>
      <c r="F49" s="129">
        <v>113.8</v>
      </c>
      <c r="G49" s="130">
        <f t="shared" si="5"/>
        <v>1</v>
      </c>
      <c r="H49" s="79"/>
      <c r="I49" s="80" t="e">
        <f>E49-#REF!</f>
        <v>#REF!</v>
      </c>
      <c r="K49" s="79" t="e">
        <f>#REF!-F49</f>
        <v>#REF!</v>
      </c>
    </row>
    <row r="50" spans="1:11" ht="60.75" customHeight="1" x14ac:dyDescent="0.35">
      <c r="A50" s="163"/>
      <c r="B50" s="152"/>
      <c r="C50" s="149"/>
      <c r="D50" s="111" t="s">
        <v>2</v>
      </c>
      <c r="E50" s="129">
        <f>E49-E51-E52</f>
        <v>113.8</v>
      </c>
      <c r="F50" s="129">
        <f>F49-F51-F52</f>
        <v>113.8</v>
      </c>
      <c r="G50" s="130">
        <f t="shared" si="5"/>
        <v>1</v>
      </c>
      <c r="H50" s="79"/>
      <c r="I50" s="80" t="e">
        <f>E50-#REF!</f>
        <v>#REF!</v>
      </c>
      <c r="K50" s="79" t="e">
        <f>#REF!-F50</f>
        <v>#REF!</v>
      </c>
    </row>
    <row r="51" spans="1:11" s="3" customFormat="1" ht="16.8" hidden="1" x14ac:dyDescent="0.3">
      <c r="A51" s="58"/>
      <c r="B51" s="154"/>
      <c r="C51" s="150"/>
      <c r="D51" s="123" t="s">
        <v>3</v>
      </c>
      <c r="E51" s="124">
        <v>0</v>
      </c>
      <c r="F51" s="124">
        <v>0</v>
      </c>
      <c r="G51" s="61" t="e">
        <f t="shared" si="5"/>
        <v>#DIV/0!</v>
      </c>
      <c r="H51" s="52"/>
      <c r="I51" s="53" t="e">
        <f>E51-#REF!</f>
        <v>#REF!</v>
      </c>
      <c r="K51" s="52" t="e">
        <f>#REF!-F51</f>
        <v>#REF!</v>
      </c>
    </row>
    <row r="52" spans="1:11" s="3" customFormat="1" ht="16.8" hidden="1" x14ac:dyDescent="0.3">
      <c r="A52" s="58"/>
      <c r="B52" s="154"/>
      <c r="C52" s="150"/>
      <c r="D52" s="65" t="s">
        <v>17</v>
      </c>
      <c r="E52" s="66">
        <v>0</v>
      </c>
      <c r="F52" s="66">
        <v>0</v>
      </c>
      <c r="G52" s="61" t="e">
        <f t="shared" si="5"/>
        <v>#DIV/0!</v>
      </c>
      <c r="H52" s="52"/>
      <c r="I52" s="53" t="e">
        <f>E52-#REF!</f>
        <v>#REF!</v>
      </c>
      <c r="K52" s="52" t="e">
        <f>#REF!-F52</f>
        <v>#REF!</v>
      </c>
    </row>
    <row r="53" spans="1:11" x14ac:dyDescent="0.35">
      <c r="A53" s="163" t="s">
        <v>114</v>
      </c>
      <c r="B53" s="152" t="s">
        <v>52</v>
      </c>
      <c r="C53" s="149" t="s">
        <v>6</v>
      </c>
      <c r="D53" s="111" t="s">
        <v>1</v>
      </c>
      <c r="E53" s="129">
        <v>4232229.3</v>
      </c>
      <c r="F53" s="129">
        <v>4218310.3</v>
      </c>
      <c r="G53" s="130">
        <f t="shared" si="5"/>
        <v>0.99671118953786364</v>
      </c>
      <c r="H53" s="79"/>
      <c r="I53" s="80" t="e">
        <f>E53-#REF!</f>
        <v>#REF!</v>
      </c>
      <c r="K53" s="79" t="e">
        <f>#REF!-F53</f>
        <v>#REF!</v>
      </c>
    </row>
    <row r="54" spans="1:11" x14ac:dyDescent="0.35">
      <c r="A54" s="163"/>
      <c r="B54" s="152"/>
      <c r="C54" s="149"/>
      <c r="D54" s="111" t="s">
        <v>2</v>
      </c>
      <c r="E54" s="129">
        <f>E53-E55-E56</f>
        <v>1536925.5999999996</v>
      </c>
      <c r="F54" s="129">
        <f>F53-F55-F56</f>
        <v>1536925.5999999996</v>
      </c>
      <c r="G54" s="130">
        <f t="shared" si="5"/>
        <v>1</v>
      </c>
      <c r="H54" s="79"/>
      <c r="I54" s="80" t="e">
        <f>E54-#REF!</f>
        <v>#REF!</v>
      </c>
      <c r="K54" s="79" t="e">
        <f>#REF!-F54</f>
        <v>#REF!</v>
      </c>
    </row>
    <row r="55" spans="1:11" x14ac:dyDescent="0.35">
      <c r="A55" s="163"/>
      <c r="B55" s="152"/>
      <c r="C55" s="149"/>
      <c r="D55" s="111" t="s">
        <v>3</v>
      </c>
      <c r="E55" s="129">
        <v>2695303.7</v>
      </c>
      <c r="F55" s="129">
        <v>2681384.7000000002</v>
      </c>
      <c r="G55" s="130">
        <f t="shared" si="5"/>
        <v>0.99483583241472939</v>
      </c>
      <c r="H55" s="79"/>
      <c r="I55" s="80" t="e">
        <f>E55-#REF!</f>
        <v>#REF!</v>
      </c>
      <c r="K55" s="79" t="e">
        <f>#REF!-F55</f>
        <v>#REF!</v>
      </c>
    </row>
    <row r="56" spans="1:11" s="3" customFormat="1" ht="16.8" hidden="1" x14ac:dyDescent="0.3">
      <c r="A56" s="58"/>
      <c r="B56" s="154"/>
      <c r="C56" s="150"/>
      <c r="D56" s="135" t="s">
        <v>17</v>
      </c>
      <c r="E56" s="136">
        <v>0</v>
      </c>
      <c r="F56" s="136">
        <v>0</v>
      </c>
      <c r="G56" s="61" t="e">
        <f t="shared" si="5"/>
        <v>#DIV/0!</v>
      </c>
      <c r="H56" s="52"/>
      <c r="I56" s="53" t="e">
        <f>E56-#REF!</f>
        <v>#REF!</v>
      </c>
      <c r="K56" s="52" t="e">
        <f>#REF!-F56</f>
        <v>#REF!</v>
      </c>
    </row>
    <row r="57" spans="1:11" x14ac:dyDescent="0.35">
      <c r="A57" s="163" t="s">
        <v>115</v>
      </c>
      <c r="B57" s="152" t="s">
        <v>175</v>
      </c>
      <c r="C57" s="149" t="s">
        <v>6</v>
      </c>
      <c r="D57" s="111" t="s">
        <v>1</v>
      </c>
      <c r="E57" s="129">
        <v>4518881.4000000004</v>
      </c>
      <c r="F57" s="129">
        <v>4518881.4000000004</v>
      </c>
      <c r="G57" s="130">
        <f t="shared" si="5"/>
        <v>1</v>
      </c>
      <c r="H57" s="79"/>
      <c r="I57" s="80" t="e">
        <f>E57-#REF!</f>
        <v>#REF!</v>
      </c>
      <c r="K57" s="79" t="e">
        <f>#REF!-F57</f>
        <v>#REF!</v>
      </c>
    </row>
    <row r="58" spans="1:11" x14ac:dyDescent="0.35">
      <c r="A58" s="163"/>
      <c r="B58" s="152"/>
      <c r="C58" s="149"/>
      <c r="D58" s="111" t="s">
        <v>2</v>
      </c>
      <c r="E58" s="129">
        <f>E57-E59-E60</f>
        <v>1785296.7000000004</v>
      </c>
      <c r="F58" s="129">
        <f>F57-F59-F60</f>
        <v>1785296.7000000004</v>
      </c>
      <c r="G58" s="130">
        <f t="shared" si="5"/>
        <v>1</v>
      </c>
      <c r="H58" s="79"/>
      <c r="I58" s="80" t="e">
        <f>E58-#REF!</f>
        <v>#REF!</v>
      </c>
      <c r="K58" s="79" t="e">
        <f>#REF!-F58</f>
        <v>#REF!</v>
      </c>
    </row>
    <row r="59" spans="1:11" x14ac:dyDescent="0.35">
      <c r="A59" s="163"/>
      <c r="B59" s="152"/>
      <c r="C59" s="149"/>
      <c r="D59" s="111" t="s">
        <v>3</v>
      </c>
      <c r="E59" s="129">
        <v>2521504.5</v>
      </c>
      <c r="F59" s="129">
        <v>2521504.5</v>
      </c>
      <c r="G59" s="130">
        <f t="shared" si="5"/>
        <v>1</v>
      </c>
      <c r="H59" s="79"/>
      <c r="I59" s="80" t="e">
        <f>E59-#REF!</f>
        <v>#REF!</v>
      </c>
      <c r="K59" s="79" t="e">
        <f>#REF!-F59</f>
        <v>#REF!</v>
      </c>
    </row>
    <row r="60" spans="1:11" ht="24" customHeight="1" x14ac:dyDescent="0.35">
      <c r="A60" s="163"/>
      <c r="B60" s="152"/>
      <c r="C60" s="149"/>
      <c r="D60" s="111" t="s">
        <v>17</v>
      </c>
      <c r="E60" s="129">
        <v>212080.2</v>
      </c>
      <c r="F60" s="129">
        <v>212080.2</v>
      </c>
      <c r="G60" s="130">
        <f t="shared" si="5"/>
        <v>1</v>
      </c>
      <c r="H60" s="79"/>
      <c r="I60" s="80" t="e">
        <f>E60-#REF!</f>
        <v>#REF!</v>
      </c>
      <c r="K60" s="79" t="e">
        <f>#REF!-F60</f>
        <v>#REF!</v>
      </c>
    </row>
    <row r="61" spans="1:11" x14ac:dyDescent="0.35">
      <c r="A61" s="163" t="s">
        <v>116</v>
      </c>
      <c r="B61" s="152" t="s">
        <v>95</v>
      </c>
      <c r="C61" s="149" t="s">
        <v>6</v>
      </c>
      <c r="D61" s="111" t="s">
        <v>1</v>
      </c>
      <c r="E61" s="129">
        <v>436624</v>
      </c>
      <c r="F61" s="129">
        <v>436570.9</v>
      </c>
      <c r="G61" s="130">
        <f t="shared" si="5"/>
        <v>0.99987838506357873</v>
      </c>
      <c r="H61" s="79"/>
      <c r="I61" s="80" t="e">
        <f>E61-#REF!</f>
        <v>#REF!</v>
      </c>
      <c r="K61" s="79" t="e">
        <f>#REF!-F61</f>
        <v>#REF!</v>
      </c>
    </row>
    <row r="62" spans="1:11" x14ac:dyDescent="0.35">
      <c r="A62" s="163"/>
      <c r="B62" s="152"/>
      <c r="C62" s="149"/>
      <c r="D62" s="111" t="s">
        <v>2</v>
      </c>
      <c r="E62" s="129">
        <f>E61-E63-E64</f>
        <v>91477.5</v>
      </c>
      <c r="F62" s="129">
        <f>F61-F63-F64</f>
        <v>91476.5</v>
      </c>
      <c r="G62" s="130">
        <f t="shared" si="5"/>
        <v>0.99998906835014079</v>
      </c>
      <c r="H62" s="79"/>
      <c r="I62" s="80" t="e">
        <f>E62-#REF!</f>
        <v>#REF!</v>
      </c>
      <c r="K62" s="79" t="e">
        <f>#REF!-F62</f>
        <v>#REF!</v>
      </c>
    </row>
    <row r="63" spans="1:11" x14ac:dyDescent="0.35">
      <c r="A63" s="163"/>
      <c r="B63" s="152"/>
      <c r="C63" s="149"/>
      <c r="D63" s="111" t="s">
        <v>3</v>
      </c>
      <c r="E63" s="129">
        <v>345146.5</v>
      </c>
      <c r="F63" s="129">
        <v>345094.40000000002</v>
      </c>
      <c r="G63" s="130">
        <f t="shared" si="5"/>
        <v>0.99984904960647147</v>
      </c>
      <c r="H63" s="79"/>
      <c r="I63" s="80" t="e">
        <f>E63-#REF!</f>
        <v>#REF!</v>
      </c>
      <c r="K63" s="79" t="e">
        <f>#REF!-F63</f>
        <v>#REF!</v>
      </c>
    </row>
    <row r="64" spans="1:11" s="3" customFormat="1" ht="16.8" hidden="1" x14ac:dyDescent="0.3">
      <c r="A64" s="58"/>
      <c r="B64" s="154"/>
      <c r="C64" s="150"/>
      <c r="D64" s="135" t="s">
        <v>17</v>
      </c>
      <c r="E64" s="136">
        <v>0</v>
      </c>
      <c r="F64" s="136">
        <v>0</v>
      </c>
      <c r="G64" s="61" t="e">
        <f t="shared" si="5"/>
        <v>#DIV/0!</v>
      </c>
      <c r="H64" s="52"/>
      <c r="I64" s="53" t="e">
        <f>E64-#REF!</f>
        <v>#REF!</v>
      </c>
      <c r="K64" s="52" t="e">
        <f>#REF!-F64</f>
        <v>#REF!</v>
      </c>
    </row>
    <row r="65" spans="1:11" x14ac:dyDescent="0.35">
      <c r="A65" s="163" t="s">
        <v>117</v>
      </c>
      <c r="B65" s="152" t="s">
        <v>96</v>
      </c>
      <c r="C65" s="149" t="s">
        <v>15</v>
      </c>
      <c r="D65" s="111" t="s">
        <v>1</v>
      </c>
      <c r="E65" s="129">
        <v>98627.7</v>
      </c>
      <c r="F65" s="129">
        <v>98627.7</v>
      </c>
      <c r="G65" s="130">
        <f t="shared" si="5"/>
        <v>1</v>
      </c>
      <c r="H65" s="79"/>
      <c r="I65" s="80" t="e">
        <f>E65-#REF!</f>
        <v>#REF!</v>
      </c>
      <c r="K65" s="79" t="e">
        <f>#REF!-F65</f>
        <v>#REF!</v>
      </c>
    </row>
    <row r="66" spans="1:11" x14ac:dyDescent="0.35">
      <c r="A66" s="163"/>
      <c r="B66" s="152"/>
      <c r="C66" s="149"/>
      <c r="D66" s="111" t="s">
        <v>2</v>
      </c>
      <c r="E66" s="129">
        <f>E65-E67-E68</f>
        <v>98627.7</v>
      </c>
      <c r="F66" s="129">
        <f>F65-F67-F68</f>
        <v>98627.7</v>
      </c>
      <c r="G66" s="130">
        <f t="shared" si="5"/>
        <v>1</v>
      </c>
      <c r="H66" s="79"/>
      <c r="I66" s="80" t="e">
        <f>E66-#REF!</f>
        <v>#REF!</v>
      </c>
      <c r="K66" s="79" t="e">
        <f>#REF!-F66</f>
        <v>#REF!</v>
      </c>
    </row>
    <row r="67" spans="1:11" s="3" customFormat="1" ht="16.8" hidden="1" x14ac:dyDescent="0.3">
      <c r="A67" s="58"/>
      <c r="B67" s="154"/>
      <c r="C67" s="150"/>
      <c r="D67" s="123" t="s">
        <v>3</v>
      </c>
      <c r="E67" s="124">
        <v>0</v>
      </c>
      <c r="F67" s="124">
        <v>0</v>
      </c>
      <c r="G67" s="61" t="e">
        <f t="shared" si="5"/>
        <v>#DIV/0!</v>
      </c>
      <c r="H67" s="52"/>
      <c r="I67" s="53" t="e">
        <f>E67-#REF!</f>
        <v>#REF!</v>
      </c>
      <c r="K67" s="52" t="e">
        <f>#REF!-F67</f>
        <v>#REF!</v>
      </c>
    </row>
    <row r="68" spans="1:11" s="3" customFormat="1" ht="16.8" hidden="1" x14ac:dyDescent="0.3">
      <c r="A68" s="58"/>
      <c r="B68" s="154"/>
      <c r="C68" s="150"/>
      <c r="D68" s="65" t="s">
        <v>17</v>
      </c>
      <c r="E68" s="66">
        <v>0</v>
      </c>
      <c r="F68" s="66">
        <v>0</v>
      </c>
      <c r="G68" s="61" t="e">
        <f t="shared" si="5"/>
        <v>#DIV/0!</v>
      </c>
      <c r="H68" s="52"/>
      <c r="I68" s="53" t="e">
        <f>E68-#REF!</f>
        <v>#REF!</v>
      </c>
      <c r="K68" s="52" t="e">
        <f>#REF!-F68</f>
        <v>#REF!</v>
      </c>
    </row>
    <row r="69" spans="1:11" x14ac:dyDescent="0.35">
      <c r="A69" s="163" t="s">
        <v>118</v>
      </c>
      <c r="B69" s="152" t="s">
        <v>53</v>
      </c>
      <c r="C69" s="149" t="s">
        <v>6</v>
      </c>
      <c r="D69" s="111" t="s">
        <v>1</v>
      </c>
      <c r="E69" s="129">
        <v>93666</v>
      </c>
      <c r="F69" s="129">
        <v>90865.2</v>
      </c>
      <c r="G69" s="130">
        <f t="shared" si="5"/>
        <v>0.97009800781500222</v>
      </c>
      <c r="H69" s="79"/>
      <c r="I69" s="80" t="e">
        <f>E69-#REF!</f>
        <v>#REF!</v>
      </c>
      <c r="K69" s="79" t="e">
        <f>#REF!-F69</f>
        <v>#REF!</v>
      </c>
    </row>
    <row r="70" spans="1:11" x14ac:dyDescent="0.35">
      <c r="A70" s="163"/>
      <c r="B70" s="152"/>
      <c r="C70" s="149"/>
      <c r="D70" s="111" t="s">
        <v>2</v>
      </c>
      <c r="E70" s="129">
        <f>E69-E71-E72</f>
        <v>60024.4</v>
      </c>
      <c r="F70" s="129">
        <f>F69-F71-F72</f>
        <v>59949.7</v>
      </c>
      <c r="G70" s="130">
        <f t="shared" si="5"/>
        <v>0.99875550609418828</v>
      </c>
      <c r="H70" s="79"/>
      <c r="I70" s="80" t="e">
        <f>E70-#REF!</f>
        <v>#REF!</v>
      </c>
      <c r="K70" s="79" t="e">
        <f>#REF!-F70</f>
        <v>#REF!</v>
      </c>
    </row>
    <row r="71" spans="1:11" ht="51" customHeight="1" x14ac:dyDescent="0.35">
      <c r="A71" s="163"/>
      <c r="B71" s="152"/>
      <c r="C71" s="149"/>
      <c r="D71" s="111" t="s">
        <v>3</v>
      </c>
      <c r="E71" s="129">
        <v>33641.599999999999</v>
      </c>
      <c r="F71" s="129">
        <v>30915.5</v>
      </c>
      <c r="G71" s="130">
        <f t="shared" si="5"/>
        <v>0.91896639874441177</v>
      </c>
      <c r="H71" s="79"/>
      <c r="I71" s="80" t="e">
        <f>E71-#REF!</f>
        <v>#REF!</v>
      </c>
      <c r="K71" s="79" t="e">
        <f>#REF!-F71</f>
        <v>#REF!</v>
      </c>
    </row>
    <row r="72" spans="1:11" s="3" customFormat="1" ht="16.8" hidden="1" x14ac:dyDescent="0.3">
      <c r="A72" s="58"/>
      <c r="B72" s="154"/>
      <c r="C72" s="150"/>
      <c r="D72" s="135" t="s">
        <v>17</v>
      </c>
      <c r="E72" s="136">
        <v>0</v>
      </c>
      <c r="F72" s="136">
        <v>0</v>
      </c>
      <c r="G72" s="139" t="e">
        <f t="shared" si="5"/>
        <v>#DIV/0!</v>
      </c>
      <c r="H72" s="52"/>
      <c r="I72" s="53" t="e">
        <f>E72-#REF!</f>
        <v>#REF!</v>
      </c>
      <c r="K72" s="52" t="e">
        <f>#REF!-F72</f>
        <v>#REF!</v>
      </c>
    </row>
    <row r="73" spans="1:11" x14ac:dyDescent="0.35">
      <c r="A73" s="163">
        <v>2</v>
      </c>
      <c r="B73" s="152" t="s">
        <v>54</v>
      </c>
      <c r="C73" s="152"/>
      <c r="D73" s="111" t="s">
        <v>1</v>
      </c>
      <c r="E73" s="129">
        <f>E85+E89+E105+E107</f>
        <v>9905.1</v>
      </c>
      <c r="F73" s="129">
        <f>F85+F89+F105+F107</f>
        <v>9764.7999999999993</v>
      </c>
      <c r="G73" s="130">
        <f t="shared" si="5"/>
        <v>0.98583557965088686</v>
      </c>
      <c r="H73" s="79"/>
      <c r="I73" s="80" t="e">
        <f>E73-#REF!</f>
        <v>#REF!</v>
      </c>
      <c r="K73" s="79" t="e">
        <f>#REF!-F73</f>
        <v>#REF!</v>
      </c>
    </row>
    <row r="74" spans="1:11" ht="45" customHeight="1" x14ac:dyDescent="0.35">
      <c r="A74" s="163"/>
      <c r="B74" s="152"/>
      <c r="C74" s="152"/>
      <c r="D74" s="111" t="s">
        <v>2</v>
      </c>
      <c r="E74" s="129">
        <f>E86+E90+E106+E108</f>
        <v>9905.1</v>
      </c>
      <c r="F74" s="129">
        <f>F86+F90+F106+F108</f>
        <v>9764.7999999999993</v>
      </c>
      <c r="G74" s="130">
        <f t="shared" si="5"/>
        <v>0.98583557965088686</v>
      </c>
      <c r="H74" s="79"/>
      <c r="I74" s="80" t="e">
        <f>E74-#REF!</f>
        <v>#REF!</v>
      </c>
      <c r="K74" s="79" t="e">
        <f>#REF!-F74</f>
        <v>#REF!</v>
      </c>
    </row>
    <row r="75" spans="1:11" s="54" customFormat="1" ht="16.8" hidden="1" x14ac:dyDescent="0.3">
      <c r="A75" s="55"/>
      <c r="B75" s="186"/>
      <c r="C75" s="44"/>
      <c r="D75" s="115" t="s">
        <v>3</v>
      </c>
      <c r="E75" s="116" t="e">
        <f>E87+E91+#REF!+#REF!</f>
        <v>#REF!</v>
      </c>
      <c r="F75" s="116" t="e">
        <f>F87+F91+#REF!+#REF!</f>
        <v>#REF!</v>
      </c>
      <c r="G75" s="61" t="e">
        <f t="shared" si="5"/>
        <v>#REF!</v>
      </c>
      <c r="H75" s="52"/>
      <c r="I75" s="53" t="e">
        <f>E75-#REF!</f>
        <v>#REF!</v>
      </c>
      <c r="K75" s="52" t="e">
        <f>#REF!-F75</f>
        <v>#REF!</v>
      </c>
    </row>
    <row r="76" spans="1:11" s="54" customFormat="1" ht="16.8" hidden="1" x14ac:dyDescent="0.3">
      <c r="A76" s="55"/>
      <c r="B76" s="187"/>
      <c r="C76" s="45"/>
      <c r="D76" s="56" t="s">
        <v>17</v>
      </c>
      <c r="E76" s="57" t="e">
        <f>E88+E92+#REF!+#REF!</f>
        <v>#REF!</v>
      </c>
      <c r="F76" s="57" t="e">
        <f>F88+F92+#REF!+#REF!</f>
        <v>#REF!</v>
      </c>
      <c r="G76" s="61" t="e">
        <f t="shared" si="5"/>
        <v>#REF!</v>
      </c>
      <c r="H76" s="52"/>
      <c r="I76" s="53" t="e">
        <f>E76-#REF!</f>
        <v>#REF!</v>
      </c>
      <c r="K76" s="52" t="e">
        <f>#REF!-F76</f>
        <v>#REF!</v>
      </c>
    </row>
    <row r="77" spans="1:11" s="5" customFormat="1" ht="16.8" hidden="1" x14ac:dyDescent="0.3">
      <c r="A77" s="41"/>
      <c r="B77" s="17"/>
      <c r="C77" s="18"/>
      <c r="D77" s="10"/>
      <c r="E77" s="11">
        <f>E85+E93+E97+E101+E105+E109+E111+E113+E115</f>
        <v>9905.1000000000022</v>
      </c>
      <c r="F77" s="11">
        <f>F85+F93+F97+F101+F105+F109+F111+F113+F115</f>
        <v>9764.8000000000011</v>
      </c>
      <c r="I77" s="46" t="e">
        <f>E77-#REF!</f>
        <v>#REF!</v>
      </c>
      <c r="K77" s="47" t="e">
        <f>#REF!-F77</f>
        <v>#REF!</v>
      </c>
    </row>
    <row r="78" spans="1:11" s="5" customFormat="1" ht="16.8" hidden="1" x14ac:dyDescent="0.3">
      <c r="A78" s="41"/>
      <c r="B78" s="17"/>
      <c r="C78" s="18"/>
      <c r="D78" s="10"/>
      <c r="E78" s="11">
        <f>E86+E94+E98+E102+E106+E110+E112+E114+E116</f>
        <v>9905.1000000000022</v>
      </c>
      <c r="F78" s="11">
        <f>F86+F94+F98+F102+F106+F110+F112+F114+F116</f>
        <v>9764.8000000000011</v>
      </c>
      <c r="I78" s="46" t="e">
        <f>E78-#REF!</f>
        <v>#REF!</v>
      </c>
      <c r="K78" s="47" t="e">
        <f>#REF!-F78</f>
        <v>#REF!</v>
      </c>
    </row>
    <row r="79" spans="1:11" s="5" customFormat="1" ht="16.8" hidden="1" x14ac:dyDescent="0.3">
      <c r="A79" s="41"/>
      <c r="B79" s="17"/>
      <c r="C79" s="18"/>
      <c r="D79" s="10"/>
      <c r="E79" s="11" t="e">
        <f>E87+E95+E99+E103+#REF!+#REF!+#REF!+#REF!+E117</f>
        <v>#REF!</v>
      </c>
      <c r="F79" s="11" t="e">
        <f>F87+F95+F99+F103+#REF!+#REF!+#REF!+#REF!+F117</f>
        <v>#REF!</v>
      </c>
      <c r="I79" s="46" t="e">
        <f>E79-#REF!</f>
        <v>#REF!</v>
      </c>
      <c r="K79" s="47" t="e">
        <f>#REF!-F79</f>
        <v>#REF!</v>
      </c>
    </row>
    <row r="80" spans="1:11" s="5" customFormat="1" ht="16.8" hidden="1" x14ac:dyDescent="0.3">
      <c r="A80" s="41"/>
      <c r="B80" s="17"/>
      <c r="C80" s="18"/>
      <c r="D80" s="10"/>
      <c r="E80" s="11" t="e">
        <f>E88+E96+E100+E104+#REF!+#REF!+#REF!+#REF!+E118</f>
        <v>#REF!</v>
      </c>
      <c r="F80" s="11" t="e">
        <f>F88+F96+F100+F104+#REF!+#REF!+#REF!+#REF!+F118</f>
        <v>#REF!</v>
      </c>
      <c r="I80" s="46" t="e">
        <f>E80-#REF!</f>
        <v>#REF!</v>
      </c>
      <c r="K80" s="47" t="e">
        <f>#REF!-F80</f>
        <v>#REF!</v>
      </c>
    </row>
    <row r="81" spans="1:11" s="5" customFormat="1" ht="16.8" hidden="1" x14ac:dyDescent="0.3">
      <c r="A81" s="41"/>
      <c r="B81" s="19"/>
      <c r="C81" s="20"/>
      <c r="D81" s="9"/>
      <c r="E81" s="12">
        <f>E77-E73</f>
        <v>0</v>
      </c>
      <c r="F81" s="12">
        <f>F77-F73</f>
        <v>0</v>
      </c>
      <c r="I81" s="46" t="e">
        <f>E81-#REF!</f>
        <v>#REF!</v>
      </c>
      <c r="K81" s="47" t="e">
        <f>#REF!-F81</f>
        <v>#REF!</v>
      </c>
    </row>
    <row r="82" spans="1:11" s="5" customFormat="1" ht="16.8" hidden="1" x14ac:dyDescent="0.3">
      <c r="A82" s="41"/>
      <c r="B82" s="19"/>
      <c r="C82" s="20"/>
      <c r="D82" s="9"/>
      <c r="E82" s="12">
        <f t="shared" ref="E82:F84" si="9">E78-E74</f>
        <v>0</v>
      </c>
      <c r="F82" s="12">
        <f t="shared" si="9"/>
        <v>0</v>
      </c>
      <c r="I82" s="46" t="e">
        <f>E82-#REF!</f>
        <v>#REF!</v>
      </c>
      <c r="K82" s="47" t="e">
        <f>#REF!-F82</f>
        <v>#REF!</v>
      </c>
    </row>
    <row r="83" spans="1:11" s="5" customFormat="1" ht="16.8" hidden="1" x14ac:dyDescent="0.3">
      <c r="A83" s="41"/>
      <c r="B83" s="19"/>
      <c r="C83" s="20"/>
      <c r="D83" s="9"/>
      <c r="E83" s="12" t="e">
        <f t="shared" si="9"/>
        <v>#REF!</v>
      </c>
      <c r="F83" s="12" t="e">
        <f t="shared" si="9"/>
        <v>#REF!</v>
      </c>
      <c r="I83" s="46" t="e">
        <f>E83-#REF!</f>
        <v>#REF!</v>
      </c>
      <c r="K83" s="47" t="e">
        <f>#REF!-F83</f>
        <v>#REF!</v>
      </c>
    </row>
    <row r="84" spans="1:11" s="5" customFormat="1" ht="16.8" hidden="1" x14ac:dyDescent="0.3">
      <c r="A84" s="41"/>
      <c r="B84" s="48"/>
      <c r="C84" s="138"/>
      <c r="D84" s="63"/>
      <c r="E84" s="64" t="e">
        <f t="shared" si="9"/>
        <v>#REF!</v>
      </c>
      <c r="F84" s="64" t="e">
        <f t="shared" si="9"/>
        <v>#REF!</v>
      </c>
      <c r="I84" s="46" t="e">
        <f>E84-#REF!</f>
        <v>#REF!</v>
      </c>
      <c r="K84" s="47" t="e">
        <f>#REF!-F84</f>
        <v>#REF!</v>
      </c>
    </row>
    <row r="85" spans="1:11" x14ac:dyDescent="0.35">
      <c r="A85" s="163" t="s">
        <v>119</v>
      </c>
      <c r="B85" s="152" t="s">
        <v>176</v>
      </c>
      <c r="C85" s="149" t="s">
        <v>20</v>
      </c>
      <c r="D85" s="111" t="s">
        <v>1</v>
      </c>
      <c r="E85" s="129">
        <v>2766</v>
      </c>
      <c r="F85" s="129">
        <v>2666.1</v>
      </c>
      <c r="G85" s="130">
        <f t="shared" ref="G85:G122" si="10">F85/E85</f>
        <v>0.96388286334056394</v>
      </c>
      <c r="H85" s="79"/>
      <c r="I85" s="80" t="e">
        <f>E85-#REF!</f>
        <v>#REF!</v>
      </c>
      <c r="K85" s="79" t="e">
        <f>#REF!-F85</f>
        <v>#REF!</v>
      </c>
    </row>
    <row r="86" spans="1:11" ht="39" customHeight="1" x14ac:dyDescent="0.35">
      <c r="A86" s="163"/>
      <c r="B86" s="152"/>
      <c r="C86" s="149"/>
      <c r="D86" s="111" t="s">
        <v>2</v>
      </c>
      <c r="E86" s="129">
        <f>E85-E87-E88</f>
        <v>2766</v>
      </c>
      <c r="F86" s="129">
        <f>F85-F87-F88</f>
        <v>2666.1</v>
      </c>
      <c r="G86" s="130">
        <f t="shared" si="10"/>
        <v>0.96388286334056394</v>
      </c>
      <c r="H86" s="79"/>
      <c r="I86" s="80" t="e">
        <f>E86-#REF!</f>
        <v>#REF!</v>
      </c>
      <c r="K86" s="79" t="e">
        <f>#REF!-F86</f>
        <v>#REF!</v>
      </c>
    </row>
    <row r="87" spans="1:11" s="3" customFormat="1" ht="16.8" hidden="1" x14ac:dyDescent="0.3">
      <c r="A87" s="55"/>
      <c r="B87" s="154"/>
      <c r="C87" s="150"/>
      <c r="D87" s="123" t="s">
        <v>3</v>
      </c>
      <c r="E87" s="124">
        <v>0</v>
      </c>
      <c r="F87" s="124">
        <v>0</v>
      </c>
      <c r="G87" s="61" t="e">
        <f t="shared" si="10"/>
        <v>#DIV/0!</v>
      </c>
      <c r="H87" s="52"/>
      <c r="I87" s="53" t="e">
        <f>E87-#REF!</f>
        <v>#REF!</v>
      </c>
      <c r="K87" s="52" t="e">
        <f>#REF!-F87</f>
        <v>#REF!</v>
      </c>
    </row>
    <row r="88" spans="1:11" s="3" customFormat="1" ht="16.8" hidden="1" x14ac:dyDescent="0.3">
      <c r="A88" s="55"/>
      <c r="B88" s="157"/>
      <c r="C88" s="151"/>
      <c r="D88" s="1" t="s">
        <v>17</v>
      </c>
      <c r="E88" s="8">
        <v>0</v>
      </c>
      <c r="F88" s="8">
        <v>0</v>
      </c>
      <c r="G88" s="61" t="e">
        <f t="shared" si="10"/>
        <v>#DIV/0!</v>
      </c>
      <c r="H88" s="52"/>
      <c r="I88" s="53" t="e">
        <f>E88-#REF!</f>
        <v>#REF!</v>
      </c>
      <c r="K88" s="52" t="e">
        <f>#REF!-F88</f>
        <v>#REF!</v>
      </c>
    </row>
    <row r="89" spans="1:11" s="3" customFormat="1" ht="16.8" hidden="1" x14ac:dyDescent="0.3">
      <c r="A89" s="55"/>
      <c r="B89" s="156" t="s">
        <v>35</v>
      </c>
      <c r="C89" s="49"/>
      <c r="D89" s="1" t="s">
        <v>1</v>
      </c>
      <c r="E89" s="8">
        <f t="shared" ref="E89:F92" si="11">E93+E97+E101</f>
        <v>0</v>
      </c>
      <c r="F89" s="8">
        <f>F93+F97+F101</f>
        <v>0</v>
      </c>
      <c r="G89" s="61" t="e">
        <f t="shared" si="10"/>
        <v>#DIV/0!</v>
      </c>
      <c r="H89" s="52"/>
      <c r="I89" s="53" t="e">
        <f>E89-#REF!</f>
        <v>#REF!</v>
      </c>
      <c r="K89" s="52" t="e">
        <f>#REF!-F89</f>
        <v>#REF!</v>
      </c>
    </row>
    <row r="90" spans="1:11" s="3" customFormat="1" ht="16.8" hidden="1" x14ac:dyDescent="0.3">
      <c r="A90" s="55"/>
      <c r="B90" s="154"/>
      <c r="C90" s="42"/>
      <c r="D90" s="1" t="s">
        <v>2</v>
      </c>
      <c r="E90" s="8">
        <f t="shared" si="11"/>
        <v>0</v>
      </c>
      <c r="F90" s="8">
        <f>F94+F98+F102</f>
        <v>0</v>
      </c>
      <c r="G90" s="61" t="e">
        <f t="shared" si="10"/>
        <v>#DIV/0!</v>
      </c>
      <c r="H90" s="52"/>
      <c r="I90" s="53" t="e">
        <f>E90-#REF!</f>
        <v>#REF!</v>
      </c>
      <c r="K90" s="52" t="e">
        <f>#REF!-F90</f>
        <v>#REF!</v>
      </c>
    </row>
    <row r="91" spans="1:11" s="3" customFormat="1" ht="16.8" hidden="1" x14ac:dyDescent="0.3">
      <c r="A91" s="55"/>
      <c r="B91" s="154"/>
      <c r="C91" s="42"/>
      <c r="D91" s="1" t="s">
        <v>3</v>
      </c>
      <c r="E91" s="8">
        <f t="shared" si="11"/>
        <v>0</v>
      </c>
      <c r="F91" s="8">
        <f t="shared" si="11"/>
        <v>0</v>
      </c>
      <c r="G91" s="61" t="e">
        <f t="shared" si="10"/>
        <v>#DIV/0!</v>
      </c>
      <c r="H91" s="52"/>
      <c r="I91" s="53" t="e">
        <f>E91-#REF!</f>
        <v>#REF!</v>
      </c>
      <c r="K91" s="52" t="e">
        <f>#REF!-F91</f>
        <v>#REF!</v>
      </c>
    </row>
    <row r="92" spans="1:11" s="3" customFormat="1" ht="16.8" hidden="1" x14ac:dyDescent="0.3">
      <c r="A92" s="55"/>
      <c r="B92" s="154"/>
      <c r="C92" s="43"/>
      <c r="D92" s="1" t="s">
        <v>17</v>
      </c>
      <c r="E92" s="8">
        <f t="shared" si="11"/>
        <v>0</v>
      </c>
      <c r="F92" s="8">
        <f t="shared" si="11"/>
        <v>0</v>
      </c>
      <c r="G92" s="61" t="e">
        <f t="shared" si="10"/>
        <v>#DIV/0!</v>
      </c>
      <c r="H92" s="52"/>
      <c r="I92" s="53" t="e">
        <f>E92-#REF!</f>
        <v>#REF!</v>
      </c>
      <c r="K92" s="52" t="e">
        <f>#REF!-F92</f>
        <v>#REF!</v>
      </c>
    </row>
    <row r="93" spans="1:11" s="3" customFormat="1" ht="16.8" hidden="1" x14ac:dyDescent="0.3">
      <c r="A93" s="55"/>
      <c r="B93" s="154"/>
      <c r="C93" s="182" t="s">
        <v>5</v>
      </c>
      <c r="D93" s="1" t="s">
        <v>1</v>
      </c>
      <c r="E93" s="8">
        <v>0</v>
      </c>
      <c r="F93" s="8">
        <v>0</v>
      </c>
      <c r="G93" s="61" t="e">
        <f t="shared" si="10"/>
        <v>#DIV/0!</v>
      </c>
      <c r="H93" s="52"/>
      <c r="I93" s="53" t="e">
        <f>E93-#REF!</f>
        <v>#REF!</v>
      </c>
      <c r="K93" s="52" t="e">
        <f>#REF!-F93</f>
        <v>#REF!</v>
      </c>
    </row>
    <row r="94" spans="1:11" s="3" customFormat="1" ht="16.8" hidden="1" x14ac:dyDescent="0.3">
      <c r="A94" s="55"/>
      <c r="B94" s="154"/>
      <c r="C94" s="150"/>
      <c r="D94" s="1" t="s">
        <v>2</v>
      </c>
      <c r="E94" s="8">
        <f>E93-E95-E96</f>
        <v>0</v>
      </c>
      <c r="F94" s="8">
        <f>F93-F95-F96</f>
        <v>0</v>
      </c>
      <c r="G94" s="61" t="e">
        <f t="shared" si="10"/>
        <v>#DIV/0!</v>
      </c>
      <c r="H94" s="52"/>
      <c r="I94" s="53" t="e">
        <f>E94-#REF!</f>
        <v>#REF!</v>
      </c>
      <c r="K94" s="52" t="e">
        <f>#REF!-F94</f>
        <v>#REF!</v>
      </c>
    </row>
    <row r="95" spans="1:11" s="3" customFormat="1" ht="16.8" hidden="1" x14ac:dyDescent="0.3">
      <c r="A95" s="55"/>
      <c r="B95" s="154"/>
      <c r="C95" s="150"/>
      <c r="D95" s="1" t="s">
        <v>3</v>
      </c>
      <c r="E95" s="8">
        <v>0</v>
      </c>
      <c r="F95" s="8">
        <v>0</v>
      </c>
      <c r="G95" s="61" t="e">
        <f t="shared" si="10"/>
        <v>#DIV/0!</v>
      </c>
      <c r="H95" s="52"/>
      <c r="I95" s="53" t="e">
        <f>E95-#REF!</f>
        <v>#REF!</v>
      </c>
      <c r="K95" s="52" t="e">
        <f>#REF!-F95</f>
        <v>#REF!</v>
      </c>
    </row>
    <row r="96" spans="1:11" s="3" customFormat="1" ht="16.8" hidden="1" x14ac:dyDescent="0.3">
      <c r="A96" s="55"/>
      <c r="B96" s="154"/>
      <c r="C96" s="151"/>
      <c r="D96" s="1" t="s">
        <v>17</v>
      </c>
      <c r="E96" s="8">
        <v>0</v>
      </c>
      <c r="F96" s="8">
        <v>0</v>
      </c>
      <c r="G96" s="61" t="e">
        <f t="shared" si="10"/>
        <v>#DIV/0!</v>
      </c>
      <c r="H96" s="52"/>
      <c r="I96" s="53" t="e">
        <f>E96-#REF!</f>
        <v>#REF!</v>
      </c>
      <c r="K96" s="52" t="e">
        <f>#REF!-F96</f>
        <v>#REF!</v>
      </c>
    </row>
    <row r="97" spans="1:11" s="3" customFormat="1" ht="16.8" hidden="1" x14ac:dyDescent="0.3">
      <c r="A97" s="55"/>
      <c r="B97" s="154"/>
      <c r="C97" s="182" t="s">
        <v>20</v>
      </c>
      <c r="D97" s="1" t="s">
        <v>1</v>
      </c>
      <c r="E97" s="8">
        <v>0</v>
      </c>
      <c r="F97" s="8">
        <v>0</v>
      </c>
      <c r="G97" s="61" t="e">
        <f t="shared" si="10"/>
        <v>#DIV/0!</v>
      </c>
      <c r="H97" s="52"/>
      <c r="I97" s="53" t="e">
        <f>E97-#REF!</f>
        <v>#REF!</v>
      </c>
      <c r="K97" s="52" t="e">
        <f>#REF!-F97</f>
        <v>#REF!</v>
      </c>
    </row>
    <row r="98" spans="1:11" s="3" customFormat="1" ht="16.8" hidden="1" x14ac:dyDescent="0.3">
      <c r="A98" s="55"/>
      <c r="B98" s="154"/>
      <c r="C98" s="150"/>
      <c r="D98" s="1" t="s">
        <v>2</v>
      </c>
      <c r="E98" s="8">
        <f>E97-E99-E100</f>
        <v>0</v>
      </c>
      <c r="F98" s="8">
        <f>F97-F99-F100</f>
        <v>0</v>
      </c>
      <c r="G98" s="61" t="e">
        <f t="shared" si="10"/>
        <v>#DIV/0!</v>
      </c>
      <c r="H98" s="52"/>
      <c r="I98" s="53" t="e">
        <f>E98-#REF!</f>
        <v>#REF!</v>
      </c>
      <c r="K98" s="52" t="e">
        <f>#REF!-F98</f>
        <v>#REF!</v>
      </c>
    </row>
    <row r="99" spans="1:11" s="3" customFormat="1" ht="16.8" hidden="1" x14ac:dyDescent="0.3">
      <c r="A99" s="55"/>
      <c r="B99" s="154"/>
      <c r="C99" s="150"/>
      <c r="D99" s="1" t="s">
        <v>3</v>
      </c>
      <c r="E99" s="8">
        <v>0</v>
      </c>
      <c r="F99" s="8">
        <v>0</v>
      </c>
      <c r="G99" s="61" t="e">
        <f t="shared" si="10"/>
        <v>#DIV/0!</v>
      </c>
      <c r="H99" s="52"/>
      <c r="I99" s="53" t="e">
        <f>E99-#REF!</f>
        <v>#REF!</v>
      </c>
      <c r="K99" s="52" t="e">
        <f>#REF!-F99</f>
        <v>#REF!</v>
      </c>
    </row>
    <row r="100" spans="1:11" s="3" customFormat="1" ht="16.8" hidden="1" x14ac:dyDescent="0.3">
      <c r="A100" s="55"/>
      <c r="B100" s="154"/>
      <c r="C100" s="151"/>
      <c r="D100" s="1" t="s">
        <v>17</v>
      </c>
      <c r="E100" s="8">
        <v>0</v>
      </c>
      <c r="F100" s="8">
        <v>0</v>
      </c>
      <c r="G100" s="61" t="e">
        <f t="shared" si="10"/>
        <v>#DIV/0!</v>
      </c>
      <c r="H100" s="52"/>
      <c r="I100" s="53" t="e">
        <f>E100-#REF!</f>
        <v>#REF!</v>
      </c>
      <c r="K100" s="52" t="e">
        <f>#REF!-F100</f>
        <v>#REF!</v>
      </c>
    </row>
    <row r="101" spans="1:11" s="3" customFormat="1" ht="16.8" hidden="1" x14ac:dyDescent="0.3">
      <c r="A101" s="55"/>
      <c r="B101" s="154"/>
      <c r="C101" s="182" t="s">
        <v>13</v>
      </c>
      <c r="D101" s="1" t="s">
        <v>1</v>
      </c>
      <c r="E101" s="8">
        <v>0</v>
      </c>
      <c r="F101" s="8">
        <v>0</v>
      </c>
      <c r="G101" s="61" t="e">
        <f t="shared" si="10"/>
        <v>#DIV/0!</v>
      </c>
      <c r="H101" s="52"/>
      <c r="I101" s="53" t="e">
        <f>E101-#REF!</f>
        <v>#REF!</v>
      </c>
      <c r="K101" s="52" t="e">
        <f>#REF!-F101</f>
        <v>#REF!</v>
      </c>
    </row>
    <row r="102" spans="1:11" s="3" customFormat="1" ht="16.8" hidden="1" x14ac:dyDescent="0.3">
      <c r="A102" s="55"/>
      <c r="B102" s="154"/>
      <c r="C102" s="150"/>
      <c r="D102" s="1" t="s">
        <v>2</v>
      </c>
      <c r="E102" s="8">
        <f>E101-E103-E104</f>
        <v>0</v>
      </c>
      <c r="F102" s="8">
        <f>F101-F103-F104</f>
        <v>0</v>
      </c>
      <c r="G102" s="61" t="e">
        <f t="shared" si="10"/>
        <v>#DIV/0!</v>
      </c>
      <c r="H102" s="52"/>
      <c r="I102" s="53" t="e">
        <f>E102-#REF!</f>
        <v>#REF!</v>
      </c>
      <c r="K102" s="52" t="e">
        <f>#REF!-F102</f>
        <v>#REF!</v>
      </c>
    </row>
    <row r="103" spans="1:11" s="3" customFormat="1" ht="16.8" hidden="1" x14ac:dyDescent="0.3">
      <c r="A103" s="55"/>
      <c r="B103" s="154"/>
      <c r="C103" s="150"/>
      <c r="D103" s="1" t="s">
        <v>3</v>
      </c>
      <c r="E103" s="8">
        <v>0</v>
      </c>
      <c r="F103" s="8">
        <v>0</v>
      </c>
      <c r="G103" s="61" t="e">
        <f t="shared" si="10"/>
        <v>#DIV/0!</v>
      </c>
      <c r="H103" s="52"/>
      <c r="I103" s="53" t="e">
        <f>E103-#REF!</f>
        <v>#REF!</v>
      </c>
      <c r="K103" s="52" t="e">
        <f>#REF!-F103</f>
        <v>#REF!</v>
      </c>
    </row>
    <row r="104" spans="1:11" s="3" customFormat="1" ht="16.8" hidden="1" x14ac:dyDescent="0.3">
      <c r="A104" s="55"/>
      <c r="B104" s="154"/>
      <c r="C104" s="150"/>
      <c r="D104" s="65" t="s">
        <v>17</v>
      </c>
      <c r="E104" s="66">
        <v>0</v>
      </c>
      <c r="F104" s="66">
        <v>0</v>
      </c>
      <c r="G104" s="61" t="e">
        <f t="shared" si="10"/>
        <v>#DIV/0!</v>
      </c>
      <c r="H104" s="52"/>
      <c r="I104" s="53" t="e">
        <f>E104-#REF!</f>
        <v>#REF!</v>
      </c>
      <c r="K104" s="52" t="e">
        <f>#REF!-F104</f>
        <v>#REF!</v>
      </c>
    </row>
    <row r="105" spans="1:11" x14ac:dyDescent="0.35">
      <c r="A105" s="163" t="s">
        <v>120</v>
      </c>
      <c r="B105" s="152" t="s">
        <v>55</v>
      </c>
      <c r="C105" s="149" t="s">
        <v>20</v>
      </c>
      <c r="D105" s="111" t="s">
        <v>1</v>
      </c>
      <c r="E105" s="129">
        <v>6453.7</v>
      </c>
      <c r="F105" s="129">
        <v>6413.3</v>
      </c>
      <c r="G105" s="130">
        <v>0.99374002510187964</v>
      </c>
      <c r="H105" s="79"/>
      <c r="I105" s="80" t="e">
        <f>E105-#REF!</f>
        <v>#REF!</v>
      </c>
      <c r="K105" s="79" t="e">
        <f>#REF!-F105</f>
        <v>#REF!</v>
      </c>
    </row>
    <row r="106" spans="1:11" ht="60.6" customHeight="1" x14ac:dyDescent="0.35">
      <c r="A106" s="163"/>
      <c r="B106" s="152"/>
      <c r="C106" s="149"/>
      <c r="D106" s="111" t="s">
        <v>2</v>
      </c>
      <c r="E106" s="129">
        <v>6453.7</v>
      </c>
      <c r="F106" s="129">
        <v>6413.3</v>
      </c>
      <c r="G106" s="130">
        <v>0.99374002510187964</v>
      </c>
      <c r="H106" s="79"/>
      <c r="I106" s="80" t="e">
        <f>E106-#REF!</f>
        <v>#REF!</v>
      </c>
      <c r="K106" s="79" t="e">
        <f>#REF!-F106</f>
        <v>#REF!</v>
      </c>
    </row>
    <row r="107" spans="1:11" x14ac:dyDescent="0.35">
      <c r="A107" s="163" t="s">
        <v>121</v>
      </c>
      <c r="B107" s="152" t="s">
        <v>29</v>
      </c>
      <c r="C107" s="149"/>
      <c r="D107" s="111" t="s">
        <v>1</v>
      </c>
      <c r="E107" s="129">
        <v>685.4</v>
      </c>
      <c r="F107" s="129">
        <v>685.4</v>
      </c>
      <c r="G107" s="130">
        <v>1</v>
      </c>
      <c r="H107" s="79"/>
      <c r="I107" s="80" t="e">
        <f>E107-#REF!</f>
        <v>#REF!</v>
      </c>
      <c r="K107" s="79" t="e">
        <f>#REF!-F107</f>
        <v>#REF!</v>
      </c>
    </row>
    <row r="108" spans="1:11" x14ac:dyDescent="0.35">
      <c r="A108" s="163"/>
      <c r="B108" s="152"/>
      <c r="C108" s="149"/>
      <c r="D108" s="111" t="s">
        <v>2</v>
      </c>
      <c r="E108" s="129">
        <v>685.4</v>
      </c>
      <c r="F108" s="129">
        <v>685.4</v>
      </c>
      <c r="G108" s="130">
        <v>1</v>
      </c>
      <c r="H108" s="79"/>
      <c r="I108" s="80" t="e">
        <f>E108-#REF!</f>
        <v>#REF!</v>
      </c>
      <c r="K108" s="79" t="e">
        <f>#REF!-F108</f>
        <v>#REF!</v>
      </c>
    </row>
    <row r="109" spans="1:11" x14ac:dyDescent="0.35">
      <c r="A109" s="163"/>
      <c r="B109" s="152"/>
      <c r="C109" s="149" t="s">
        <v>15</v>
      </c>
      <c r="D109" s="111" t="s">
        <v>1</v>
      </c>
      <c r="E109" s="129">
        <v>366.1</v>
      </c>
      <c r="F109" s="129">
        <v>366.1</v>
      </c>
      <c r="G109" s="130">
        <v>1</v>
      </c>
      <c r="H109" s="79"/>
      <c r="I109" s="80" t="e">
        <f>E109-#REF!</f>
        <v>#REF!</v>
      </c>
      <c r="K109" s="79" t="e">
        <f>#REF!-F109</f>
        <v>#REF!</v>
      </c>
    </row>
    <row r="110" spans="1:11" x14ac:dyDescent="0.35">
      <c r="A110" s="163"/>
      <c r="B110" s="152"/>
      <c r="C110" s="149"/>
      <c r="D110" s="111" t="s">
        <v>2</v>
      </c>
      <c r="E110" s="129">
        <v>366.1</v>
      </c>
      <c r="F110" s="129">
        <v>366.1</v>
      </c>
      <c r="G110" s="130">
        <v>1</v>
      </c>
      <c r="H110" s="79"/>
      <c r="I110" s="80" t="e">
        <f>E110-#REF!</f>
        <v>#REF!</v>
      </c>
      <c r="K110" s="79" t="e">
        <f>#REF!-F110</f>
        <v>#REF!</v>
      </c>
    </row>
    <row r="111" spans="1:11" x14ac:dyDescent="0.35">
      <c r="A111" s="163"/>
      <c r="B111" s="152"/>
      <c r="C111" s="149" t="s">
        <v>8</v>
      </c>
      <c r="D111" s="111" t="s">
        <v>1</v>
      </c>
      <c r="E111" s="129">
        <v>104.7</v>
      </c>
      <c r="F111" s="129">
        <v>104.7</v>
      </c>
      <c r="G111" s="130">
        <v>1</v>
      </c>
      <c r="H111" s="79"/>
      <c r="I111" s="80" t="e">
        <f>E111-#REF!</f>
        <v>#REF!</v>
      </c>
      <c r="K111" s="79" t="e">
        <f>#REF!-F111</f>
        <v>#REF!</v>
      </c>
    </row>
    <row r="112" spans="1:11" x14ac:dyDescent="0.35">
      <c r="A112" s="163"/>
      <c r="B112" s="152"/>
      <c r="C112" s="149"/>
      <c r="D112" s="111" t="s">
        <v>2</v>
      </c>
      <c r="E112" s="129">
        <v>104.7</v>
      </c>
      <c r="F112" s="129">
        <v>104.7</v>
      </c>
      <c r="G112" s="130">
        <v>1</v>
      </c>
      <c r="H112" s="79"/>
      <c r="I112" s="80" t="e">
        <f>E112-#REF!</f>
        <v>#REF!</v>
      </c>
      <c r="K112" s="79" t="e">
        <f>#REF!-F112</f>
        <v>#REF!</v>
      </c>
    </row>
    <row r="113" spans="1:11" x14ac:dyDescent="0.35">
      <c r="A113" s="163"/>
      <c r="B113" s="152"/>
      <c r="C113" s="149" t="s">
        <v>16</v>
      </c>
      <c r="D113" s="111" t="s">
        <v>1</v>
      </c>
      <c r="E113" s="129">
        <v>138.6</v>
      </c>
      <c r="F113" s="129">
        <v>138.6</v>
      </c>
      <c r="G113" s="130">
        <f t="shared" si="10"/>
        <v>1</v>
      </c>
      <c r="H113" s="79"/>
      <c r="I113" s="80" t="e">
        <f>E113-#REF!</f>
        <v>#REF!</v>
      </c>
      <c r="K113" s="79" t="e">
        <f>#REF!-F113</f>
        <v>#REF!</v>
      </c>
    </row>
    <row r="114" spans="1:11" x14ac:dyDescent="0.35">
      <c r="A114" s="163"/>
      <c r="B114" s="152"/>
      <c r="C114" s="149"/>
      <c r="D114" s="111" t="s">
        <v>2</v>
      </c>
      <c r="E114" s="129">
        <v>138.6</v>
      </c>
      <c r="F114" s="129">
        <v>138.6</v>
      </c>
      <c r="G114" s="130">
        <v>1</v>
      </c>
      <c r="H114" s="79"/>
      <c r="I114" s="80" t="e">
        <f>E114-#REF!</f>
        <v>#REF!</v>
      </c>
      <c r="K114" s="79" t="e">
        <f>#REF!-F114</f>
        <v>#REF!</v>
      </c>
    </row>
    <row r="115" spans="1:11" x14ac:dyDescent="0.35">
      <c r="A115" s="163"/>
      <c r="B115" s="152"/>
      <c r="C115" s="149" t="s">
        <v>6</v>
      </c>
      <c r="D115" s="111" t="s">
        <v>1</v>
      </c>
      <c r="E115" s="129">
        <v>76</v>
      </c>
      <c r="F115" s="129">
        <v>76</v>
      </c>
      <c r="G115" s="130">
        <f t="shared" si="10"/>
        <v>1</v>
      </c>
      <c r="H115" s="79"/>
      <c r="I115" s="80" t="e">
        <f>E115-#REF!</f>
        <v>#REF!</v>
      </c>
      <c r="K115" s="79" t="e">
        <f>#REF!-F115</f>
        <v>#REF!</v>
      </c>
    </row>
    <row r="116" spans="1:11" x14ac:dyDescent="0.35">
      <c r="A116" s="163"/>
      <c r="B116" s="152"/>
      <c r="C116" s="149"/>
      <c r="D116" s="111" t="s">
        <v>2</v>
      </c>
      <c r="E116" s="129">
        <f>E115-E117-E118</f>
        <v>76</v>
      </c>
      <c r="F116" s="129">
        <f>F115-F117-F118</f>
        <v>76</v>
      </c>
      <c r="G116" s="130">
        <f t="shared" si="10"/>
        <v>1</v>
      </c>
      <c r="H116" s="79"/>
      <c r="I116" s="80" t="e">
        <f>E116-#REF!</f>
        <v>#REF!</v>
      </c>
      <c r="K116" s="79" t="e">
        <f>#REF!-F116</f>
        <v>#REF!</v>
      </c>
    </row>
    <row r="117" spans="1:11" s="3" customFormat="1" ht="16.8" hidden="1" x14ac:dyDescent="0.3">
      <c r="A117" s="55"/>
      <c r="B117" s="154"/>
      <c r="C117" s="150"/>
      <c r="D117" s="123" t="s">
        <v>3</v>
      </c>
      <c r="E117" s="124">
        <v>0</v>
      </c>
      <c r="F117" s="124">
        <v>0</v>
      </c>
      <c r="G117" s="61" t="e">
        <f t="shared" si="10"/>
        <v>#DIV/0!</v>
      </c>
      <c r="H117" s="52"/>
      <c r="I117" s="53" t="e">
        <f>E117-#REF!</f>
        <v>#REF!</v>
      </c>
      <c r="K117" s="52" t="e">
        <f>#REF!-F117</f>
        <v>#REF!</v>
      </c>
    </row>
    <row r="118" spans="1:11" s="3" customFormat="1" ht="16.8" hidden="1" x14ac:dyDescent="0.3">
      <c r="A118" s="55"/>
      <c r="B118" s="154"/>
      <c r="C118" s="150"/>
      <c r="D118" s="65" t="s">
        <v>17</v>
      </c>
      <c r="E118" s="66">
        <v>0</v>
      </c>
      <c r="F118" s="66">
        <v>0</v>
      </c>
      <c r="G118" s="61" t="e">
        <f t="shared" si="10"/>
        <v>#DIV/0!</v>
      </c>
      <c r="H118" s="52"/>
      <c r="I118" s="53" t="e">
        <f>E118-#REF!</f>
        <v>#REF!</v>
      </c>
      <c r="K118" s="52" t="e">
        <f>#REF!-F118</f>
        <v>#REF!</v>
      </c>
    </row>
    <row r="119" spans="1:11" x14ac:dyDescent="0.35">
      <c r="A119" s="163">
        <v>3</v>
      </c>
      <c r="B119" s="152" t="s">
        <v>82</v>
      </c>
      <c r="C119" s="152"/>
      <c r="D119" s="111" t="s">
        <v>1</v>
      </c>
      <c r="E119" s="129">
        <f t="shared" ref="E119:F122" si="12">E131+E147+E163+E183+E187</f>
        <v>545980.19999999995</v>
      </c>
      <c r="F119" s="129">
        <f t="shared" si="12"/>
        <v>419334.8</v>
      </c>
      <c r="G119" s="130">
        <f t="shared" si="10"/>
        <v>0.76804030622355912</v>
      </c>
      <c r="H119" s="79"/>
      <c r="I119" s="80" t="e">
        <f>E119-#REF!</f>
        <v>#REF!</v>
      </c>
      <c r="K119" s="79" t="e">
        <f>#REF!-F119</f>
        <v>#REF!</v>
      </c>
    </row>
    <row r="120" spans="1:11" x14ac:dyDescent="0.35">
      <c r="A120" s="163"/>
      <c r="B120" s="152"/>
      <c r="C120" s="152"/>
      <c r="D120" s="111" t="s">
        <v>2</v>
      </c>
      <c r="E120" s="129">
        <f t="shared" si="12"/>
        <v>97146.299999999988</v>
      </c>
      <c r="F120" s="129">
        <f>F132+F148+F164+F184+F188</f>
        <v>94932.800000000003</v>
      </c>
      <c r="G120" s="130">
        <f t="shared" si="10"/>
        <v>0.97721477812330493</v>
      </c>
      <c r="H120" s="79"/>
      <c r="I120" s="80" t="e">
        <f>E120-#REF!</f>
        <v>#REF!</v>
      </c>
      <c r="K120" s="79" t="e">
        <f>#REF!-F120</f>
        <v>#REF!</v>
      </c>
    </row>
    <row r="121" spans="1:11" x14ac:dyDescent="0.35">
      <c r="A121" s="163"/>
      <c r="B121" s="152"/>
      <c r="C121" s="152"/>
      <c r="D121" s="111" t="s">
        <v>3</v>
      </c>
      <c r="E121" s="129">
        <f t="shared" si="12"/>
        <v>440055.39999999997</v>
      </c>
      <c r="F121" s="129">
        <f>F133+F149+F165+F185+F189</f>
        <v>315623.50000000006</v>
      </c>
      <c r="G121" s="130">
        <f t="shared" si="10"/>
        <v>0.71723582985233247</v>
      </c>
      <c r="H121" s="79"/>
      <c r="I121" s="80" t="e">
        <f>E121-#REF!</f>
        <v>#REF!</v>
      </c>
      <c r="K121" s="79" t="e">
        <f>#REF!-F121</f>
        <v>#REF!</v>
      </c>
    </row>
    <row r="122" spans="1:11" x14ac:dyDescent="0.35">
      <c r="A122" s="163"/>
      <c r="B122" s="152"/>
      <c r="C122" s="152"/>
      <c r="D122" s="111" t="s">
        <v>17</v>
      </c>
      <c r="E122" s="129">
        <f t="shared" si="12"/>
        <v>8778.5</v>
      </c>
      <c r="F122" s="129">
        <f>F134+F150+F166+F186+F190</f>
        <v>8778.5</v>
      </c>
      <c r="G122" s="130">
        <f t="shared" si="10"/>
        <v>1</v>
      </c>
      <c r="H122" s="79"/>
      <c r="I122" s="80" t="e">
        <f>E122-#REF!</f>
        <v>#REF!</v>
      </c>
      <c r="K122" s="79" t="e">
        <f>#REF!-F122</f>
        <v>#REF!</v>
      </c>
    </row>
    <row r="123" spans="1:11" s="5" customFormat="1" ht="16.8" hidden="1" x14ac:dyDescent="0.3">
      <c r="A123" s="41"/>
      <c r="B123" s="35"/>
      <c r="C123" s="36"/>
      <c r="D123" s="113"/>
      <c r="E123" s="114">
        <f>E139+E135+E143+E151+E155+E159+E167+E171+E175+E179+E183+E187</f>
        <v>545980.19999999995</v>
      </c>
      <c r="F123" s="114">
        <f t="shared" ref="E123:F126" si="13">F139+F135+F143+F151+F155+F159+F167+F171+F175+F179+F183+F187</f>
        <v>419334.8</v>
      </c>
      <c r="I123" s="46" t="e">
        <f>E123-#REF!</f>
        <v>#REF!</v>
      </c>
      <c r="K123" s="47" t="e">
        <f>#REF!-F123</f>
        <v>#REF!</v>
      </c>
    </row>
    <row r="124" spans="1:11" s="5" customFormat="1" ht="16.8" hidden="1" x14ac:dyDescent="0.3">
      <c r="A124" s="41"/>
      <c r="B124" s="35"/>
      <c r="C124" s="36"/>
      <c r="D124" s="10"/>
      <c r="E124" s="11">
        <f t="shared" si="13"/>
        <v>97146.299999999988</v>
      </c>
      <c r="F124" s="11">
        <f t="shared" si="13"/>
        <v>94932.800000000003</v>
      </c>
      <c r="I124" s="46" t="e">
        <f>E124-#REF!</f>
        <v>#REF!</v>
      </c>
      <c r="K124" s="47" t="e">
        <f>#REF!-F124</f>
        <v>#REF!</v>
      </c>
    </row>
    <row r="125" spans="1:11" s="5" customFormat="1" ht="16.8" hidden="1" x14ac:dyDescent="0.3">
      <c r="A125" s="41"/>
      <c r="B125" s="35"/>
      <c r="C125" s="36"/>
      <c r="D125" s="10"/>
      <c r="E125" s="11">
        <f t="shared" si="13"/>
        <v>440055.39999999997</v>
      </c>
      <c r="F125" s="11">
        <f t="shared" si="13"/>
        <v>315623.50000000006</v>
      </c>
      <c r="I125" s="46" t="e">
        <f>E125-#REF!</f>
        <v>#REF!</v>
      </c>
      <c r="K125" s="47" t="e">
        <f>#REF!-F125</f>
        <v>#REF!</v>
      </c>
    </row>
    <row r="126" spans="1:11" s="5" customFormat="1" ht="16.8" hidden="1" x14ac:dyDescent="0.3">
      <c r="A126" s="41"/>
      <c r="B126" s="35"/>
      <c r="C126" s="36"/>
      <c r="D126" s="10"/>
      <c r="E126" s="11">
        <f t="shared" si="13"/>
        <v>8778.5</v>
      </c>
      <c r="F126" s="11">
        <f t="shared" si="13"/>
        <v>8778.5</v>
      </c>
      <c r="I126" s="46" t="e">
        <f>E126-#REF!</f>
        <v>#REF!</v>
      </c>
      <c r="K126" s="47" t="e">
        <f>#REF!-F126</f>
        <v>#REF!</v>
      </c>
    </row>
    <row r="127" spans="1:11" s="5" customFormat="1" ht="16.8" hidden="1" x14ac:dyDescent="0.3">
      <c r="A127" s="41"/>
      <c r="B127" s="27"/>
      <c r="C127" s="28"/>
      <c r="D127" s="9"/>
      <c r="E127" s="12">
        <f t="shared" ref="E127:E130" si="14">E119-E123</f>
        <v>0</v>
      </c>
      <c r="F127" s="12">
        <f>F123-F119</f>
        <v>0</v>
      </c>
      <c r="I127" s="46" t="e">
        <f>E127-#REF!</f>
        <v>#REF!</v>
      </c>
      <c r="K127" s="47" t="e">
        <f>#REF!-F127</f>
        <v>#REF!</v>
      </c>
    </row>
    <row r="128" spans="1:11" s="5" customFormat="1" ht="16.8" hidden="1" x14ac:dyDescent="0.3">
      <c r="A128" s="41"/>
      <c r="B128" s="27"/>
      <c r="C128" s="28"/>
      <c r="D128" s="9"/>
      <c r="E128" s="12">
        <f t="shared" si="14"/>
        <v>0</v>
      </c>
      <c r="F128" s="12">
        <f>F124-F120</f>
        <v>0</v>
      </c>
      <c r="I128" s="46" t="e">
        <f>E128-#REF!</f>
        <v>#REF!</v>
      </c>
      <c r="K128" s="47" t="e">
        <f>#REF!-F128</f>
        <v>#REF!</v>
      </c>
    </row>
    <row r="129" spans="1:11" s="5" customFormat="1" ht="16.8" hidden="1" x14ac:dyDescent="0.3">
      <c r="A129" s="41"/>
      <c r="B129" s="27"/>
      <c r="C129" s="28"/>
      <c r="D129" s="9"/>
      <c r="E129" s="12">
        <f t="shared" si="14"/>
        <v>0</v>
      </c>
      <c r="F129" s="12">
        <f>F125-F121</f>
        <v>0</v>
      </c>
      <c r="I129" s="46" t="e">
        <f>E129-#REF!</f>
        <v>#REF!</v>
      </c>
      <c r="K129" s="47" t="e">
        <f>#REF!-F129</f>
        <v>#REF!</v>
      </c>
    </row>
    <row r="130" spans="1:11" s="5" customFormat="1" ht="16.8" hidden="1" x14ac:dyDescent="0.3">
      <c r="A130" s="41"/>
      <c r="B130" s="25"/>
      <c r="C130" s="26"/>
      <c r="D130" s="63"/>
      <c r="E130" s="64">
        <f t="shared" si="14"/>
        <v>0</v>
      </c>
      <c r="F130" s="64">
        <f>F126-F122</f>
        <v>0</v>
      </c>
      <c r="I130" s="46" t="e">
        <f>E130-#REF!</f>
        <v>#REF!</v>
      </c>
      <c r="K130" s="47" t="e">
        <f>#REF!-F130</f>
        <v>#REF!</v>
      </c>
    </row>
    <row r="131" spans="1:11" x14ac:dyDescent="0.35">
      <c r="A131" s="163" t="s">
        <v>122</v>
      </c>
      <c r="B131" s="152" t="s">
        <v>56</v>
      </c>
      <c r="C131" s="143"/>
      <c r="D131" s="111" t="s">
        <v>1</v>
      </c>
      <c r="E131" s="129">
        <f t="shared" ref="E131:F132" si="15">E139+E135+E143</f>
        <v>432650.39999999997</v>
      </c>
      <c r="F131" s="129">
        <f>F139+F135+F143</f>
        <v>310147.7</v>
      </c>
      <c r="G131" s="130">
        <f t="shared" ref="G131:G190" si="16">F131/E131</f>
        <v>0.71685522537365054</v>
      </c>
      <c r="H131" s="79"/>
      <c r="I131" s="80" t="e">
        <f>E131-#REF!</f>
        <v>#REF!</v>
      </c>
      <c r="K131" s="79" t="e">
        <f>#REF!-F131</f>
        <v>#REF!</v>
      </c>
    </row>
    <row r="132" spans="1:11" x14ac:dyDescent="0.35">
      <c r="A132" s="163"/>
      <c r="B132" s="152"/>
      <c r="C132" s="144"/>
      <c r="D132" s="111" t="s">
        <v>2</v>
      </c>
      <c r="E132" s="129">
        <f t="shared" si="15"/>
        <v>3566.2000000000003</v>
      </c>
      <c r="F132" s="129">
        <f t="shared" si="15"/>
        <v>2569.1</v>
      </c>
      <c r="G132" s="130">
        <f t="shared" si="16"/>
        <v>0.7204026695081599</v>
      </c>
      <c r="H132" s="79"/>
      <c r="I132" s="80" t="e">
        <f>E132-#REF!</f>
        <v>#REF!</v>
      </c>
      <c r="K132" s="79" t="e">
        <f>#REF!-F132</f>
        <v>#REF!</v>
      </c>
    </row>
    <row r="133" spans="1:11" x14ac:dyDescent="0.35">
      <c r="A133" s="163"/>
      <c r="B133" s="152"/>
      <c r="C133" s="144"/>
      <c r="D133" s="111" t="s">
        <v>3</v>
      </c>
      <c r="E133" s="129">
        <f t="shared" ref="E133:E134" si="17">E141+E137+E145</f>
        <v>420305.7</v>
      </c>
      <c r="F133" s="129">
        <f>F141+F137+F145</f>
        <v>298800.10000000003</v>
      </c>
      <c r="G133" s="130">
        <f t="shared" si="16"/>
        <v>0.7109113676069585</v>
      </c>
      <c r="H133" s="79"/>
      <c r="I133" s="80" t="e">
        <f>E133-#REF!</f>
        <v>#REF!</v>
      </c>
      <c r="K133" s="79" t="e">
        <f>#REF!-F133</f>
        <v>#REF!</v>
      </c>
    </row>
    <row r="134" spans="1:11" x14ac:dyDescent="0.35">
      <c r="A134" s="163"/>
      <c r="B134" s="152"/>
      <c r="C134" s="145"/>
      <c r="D134" s="111" t="s">
        <v>17</v>
      </c>
      <c r="E134" s="129">
        <f t="shared" si="17"/>
        <v>8778.5</v>
      </c>
      <c r="F134" s="129">
        <f>F142+F138+F146</f>
        <v>8778.5</v>
      </c>
      <c r="G134" s="130">
        <f t="shared" si="16"/>
        <v>1</v>
      </c>
      <c r="H134" s="79"/>
      <c r="I134" s="80" t="e">
        <f>E134-#REF!</f>
        <v>#REF!</v>
      </c>
      <c r="K134" s="79" t="e">
        <f>#REF!-F134</f>
        <v>#REF!</v>
      </c>
    </row>
    <row r="135" spans="1:11" x14ac:dyDescent="0.35">
      <c r="A135" s="163"/>
      <c r="B135" s="152"/>
      <c r="C135" s="149" t="s">
        <v>9</v>
      </c>
      <c r="D135" s="111" t="s">
        <v>1</v>
      </c>
      <c r="E135" s="129">
        <v>155232</v>
      </c>
      <c r="F135" s="129">
        <v>46834</v>
      </c>
      <c r="G135" s="130">
        <f t="shared" si="16"/>
        <v>0.30170325706039991</v>
      </c>
      <c r="H135" s="79"/>
      <c r="I135" s="80" t="e">
        <f>E135-#REF!</f>
        <v>#REF!</v>
      </c>
      <c r="K135" s="79" t="e">
        <f>#REF!-F135</f>
        <v>#REF!</v>
      </c>
    </row>
    <row r="136" spans="1:11" s="3" customFormat="1" ht="16.8" hidden="1" customHeight="1" x14ac:dyDescent="0.3">
      <c r="A136" s="164"/>
      <c r="B136" s="154"/>
      <c r="C136" s="150"/>
      <c r="D136" s="135" t="s">
        <v>2</v>
      </c>
      <c r="E136" s="136">
        <f>E135-E137-E138</f>
        <v>0</v>
      </c>
      <c r="F136" s="136">
        <f>F135-F137-F138</f>
        <v>0</v>
      </c>
      <c r="G136" s="61" t="e">
        <f t="shared" si="16"/>
        <v>#DIV/0!</v>
      </c>
      <c r="H136" s="52"/>
      <c r="I136" s="53" t="e">
        <f>E136-#REF!</f>
        <v>#REF!</v>
      </c>
      <c r="K136" s="52" t="e">
        <f>#REF!-F136</f>
        <v>#REF!</v>
      </c>
    </row>
    <row r="137" spans="1:11" x14ac:dyDescent="0.35">
      <c r="A137" s="163"/>
      <c r="B137" s="152"/>
      <c r="C137" s="149"/>
      <c r="D137" s="111" t="s">
        <v>3</v>
      </c>
      <c r="E137" s="129">
        <v>146453.5</v>
      </c>
      <c r="F137" s="129">
        <v>38055.5</v>
      </c>
      <c r="G137" s="130">
        <f t="shared" si="16"/>
        <v>0.25984698214791724</v>
      </c>
      <c r="H137" s="79"/>
      <c r="I137" s="80" t="e">
        <f>E137-#REF!</f>
        <v>#REF!</v>
      </c>
      <c r="K137" s="79" t="e">
        <f>#REF!-F137</f>
        <v>#REF!</v>
      </c>
    </row>
    <row r="138" spans="1:11" x14ac:dyDescent="0.35">
      <c r="A138" s="163"/>
      <c r="B138" s="152"/>
      <c r="C138" s="149"/>
      <c r="D138" s="111" t="s">
        <v>17</v>
      </c>
      <c r="E138" s="129">
        <v>8778.5</v>
      </c>
      <c r="F138" s="129">
        <v>8778.5</v>
      </c>
      <c r="G138" s="130">
        <f t="shared" si="16"/>
        <v>1</v>
      </c>
      <c r="H138" s="79"/>
      <c r="I138" s="80" t="e">
        <f>E138-#REF!</f>
        <v>#REF!</v>
      </c>
      <c r="K138" s="79" t="e">
        <f>#REF!-F138</f>
        <v>#REF!</v>
      </c>
    </row>
    <row r="139" spans="1:11" x14ac:dyDescent="0.35">
      <c r="A139" s="163"/>
      <c r="B139" s="152"/>
      <c r="C139" s="149" t="s">
        <v>6</v>
      </c>
      <c r="D139" s="111" t="s">
        <v>1</v>
      </c>
      <c r="E139" s="129">
        <v>270802.3</v>
      </c>
      <c r="F139" s="129">
        <v>257999.7</v>
      </c>
      <c r="G139" s="130">
        <f t="shared" si="16"/>
        <v>0.95272344437251832</v>
      </c>
      <c r="H139" s="79"/>
      <c r="I139" s="80" t="e">
        <f>E139-#REF!</f>
        <v>#REF!</v>
      </c>
      <c r="K139" s="79" t="e">
        <f>#REF!-F139</f>
        <v>#REF!</v>
      </c>
    </row>
    <row r="140" spans="1:11" s="3" customFormat="1" ht="16.8" hidden="1" customHeight="1" x14ac:dyDescent="0.3">
      <c r="A140" s="164"/>
      <c r="B140" s="154"/>
      <c r="C140" s="150"/>
      <c r="D140" s="135" t="s">
        <v>2</v>
      </c>
      <c r="E140" s="136">
        <f>E139-E141-E142</f>
        <v>0</v>
      </c>
      <c r="F140" s="136">
        <f>F139-F141-F142</f>
        <v>0</v>
      </c>
      <c r="G140" s="61" t="e">
        <f t="shared" si="16"/>
        <v>#DIV/0!</v>
      </c>
      <c r="H140" s="52"/>
      <c r="I140" s="53" t="e">
        <f>E140-#REF!</f>
        <v>#REF!</v>
      </c>
      <c r="K140" s="52" t="e">
        <f>#REF!-F140</f>
        <v>#REF!</v>
      </c>
    </row>
    <row r="141" spans="1:11" x14ac:dyDescent="0.35">
      <c r="A141" s="163"/>
      <c r="B141" s="152"/>
      <c r="C141" s="149"/>
      <c r="D141" s="111" t="s">
        <v>3</v>
      </c>
      <c r="E141" s="129">
        <v>270802.3</v>
      </c>
      <c r="F141" s="129">
        <v>257999.7</v>
      </c>
      <c r="G141" s="130">
        <f t="shared" si="16"/>
        <v>0.95272344437251832</v>
      </c>
      <c r="H141" s="79"/>
      <c r="I141" s="80" t="e">
        <f>E141-#REF!</f>
        <v>#REF!</v>
      </c>
      <c r="K141" s="79" t="e">
        <f>#REF!-F141</f>
        <v>#REF!</v>
      </c>
    </row>
    <row r="142" spans="1:11" s="3" customFormat="1" ht="16.8" hidden="1" customHeight="1" x14ac:dyDescent="0.3">
      <c r="A142" s="164"/>
      <c r="B142" s="154"/>
      <c r="C142" s="150"/>
      <c r="D142" s="135" t="s">
        <v>17</v>
      </c>
      <c r="E142" s="136">
        <v>0</v>
      </c>
      <c r="F142" s="136">
        <v>0</v>
      </c>
      <c r="G142" s="61" t="e">
        <f t="shared" si="16"/>
        <v>#DIV/0!</v>
      </c>
      <c r="H142" s="52"/>
      <c r="I142" s="53" t="e">
        <f>E142-#REF!</f>
        <v>#REF!</v>
      </c>
      <c r="K142" s="52" t="e">
        <f>#REF!-F142</f>
        <v>#REF!</v>
      </c>
    </row>
    <row r="143" spans="1:11" x14ac:dyDescent="0.35">
      <c r="A143" s="163"/>
      <c r="B143" s="152"/>
      <c r="C143" s="149" t="s">
        <v>25</v>
      </c>
      <c r="D143" s="111" t="s">
        <v>1</v>
      </c>
      <c r="E143" s="129">
        <v>6616.1</v>
      </c>
      <c r="F143" s="129">
        <v>5314</v>
      </c>
      <c r="G143" s="130">
        <f t="shared" si="16"/>
        <v>0.80319221293511278</v>
      </c>
      <c r="H143" s="79"/>
      <c r="I143" s="80" t="e">
        <f>E143-#REF!</f>
        <v>#REF!</v>
      </c>
      <c r="K143" s="79" t="e">
        <f>#REF!-F143</f>
        <v>#REF!</v>
      </c>
    </row>
    <row r="144" spans="1:11" x14ac:dyDescent="0.35">
      <c r="A144" s="163"/>
      <c r="B144" s="152"/>
      <c r="C144" s="149"/>
      <c r="D144" s="111" t="s">
        <v>2</v>
      </c>
      <c r="E144" s="129">
        <f>E143-E145-E146</f>
        <v>3566.2000000000003</v>
      </c>
      <c r="F144" s="129">
        <f>F143-F145-F146</f>
        <v>2569.1</v>
      </c>
      <c r="G144" s="130">
        <f t="shared" si="16"/>
        <v>0.7204026695081599</v>
      </c>
      <c r="H144" s="79"/>
      <c r="I144" s="80" t="e">
        <f>E144-#REF!</f>
        <v>#REF!</v>
      </c>
      <c r="K144" s="79" t="e">
        <f>#REF!-F144</f>
        <v>#REF!</v>
      </c>
    </row>
    <row r="145" spans="1:11" x14ac:dyDescent="0.35">
      <c r="A145" s="163"/>
      <c r="B145" s="152"/>
      <c r="C145" s="149"/>
      <c r="D145" s="111" t="s">
        <v>3</v>
      </c>
      <c r="E145" s="129">
        <v>3049.9</v>
      </c>
      <c r="F145" s="129">
        <v>2744.9</v>
      </c>
      <c r="G145" s="130">
        <f t="shared" si="16"/>
        <v>0.89999672120397389</v>
      </c>
      <c r="H145" s="79"/>
      <c r="I145" s="80" t="e">
        <f>E145-#REF!</f>
        <v>#REF!</v>
      </c>
      <c r="K145" s="79" t="e">
        <f>#REF!-F145</f>
        <v>#REF!</v>
      </c>
    </row>
    <row r="146" spans="1:11" s="3" customFormat="1" ht="16.8" hidden="1" x14ac:dyDescent="0.3">
      <c r="A146" s="55"/>
      <c r="B146" s="154"/>
      <c r="C146" s="150"/>
      <c r="D146" s="135" t="s">
        <v>17</v>
      </c>
      <c r="E146" s="136">
        <v>0</v>
      </c>
      <c r="F146" s="136">
        <v>0</v>
      </c>
      <c r="G146" s="61" t="e">
        <f t="shared" si="16"/>
        <v>#DIV/0!</v>
      </c>
      <c r="H146" s="52"/>
      <c r="I146" s="53" t="e">
        <f>E146-#REF!</f>
        <v>#REF!</v>
      </c>
      <c r="K146" s="52" t="e">
        <f>#REF!-F146</f>
        <v>#REF!</v>
      </c>
    </row>
    <row r="147" spans="1:11" x14ac:dyDescent="0.35">
      <c r="A147" s="163" t="s">
        <v>123</v>
      </c>
      <c r="B147" s="152" t="s">
        <v>57</v>
      </c>
      <c r="C147" s="143"/>
      <c r="D147" s="111" t="s">
        <v>1</v>
      </c>
      <c r="E147" s="129">
        <f t="shared" ref="E147:E148" si="18">E151+E155+E159</f>
        <v>65618.100000000006</v>
      </c>
      <c r="F147" s="129">
        <f>F151+F155+F159</f>
        <v>62815.7</v>
      </c>
      <c r="G147" s="130">
        <f t="shared" si="16"/>
        <v>0.95729227149216434</v>
      </c>
      <c r="H147" s="79"/>
      <c r="I147" s="80" t="e">
        <f>E147-#REF!</f>
        <v>#REF!</v>
      </c>
      <c r="K147" s="79" t="e">
        <f>#REF!-F147</f>
        <v>#REF!</v>
      </c>
    </row>
    <row r="148" spans="1:11" x14ac:dyDescent="0.35">
      <c r="A148" s="163"/>
      <c r="B148" s="152"/>
      <c r="C148" s="144"/>
      <c r="D148" s="111" t="s">
        <v>2</v>
      </c>
      <c r="E148" s="129">
        <f t="shared" si="18"/>
        <v>55401.299999999996</v>
      </c>
      <c r="F148" s="129">
        <f>F152+F156+F160</f>
        <v>54608</v>
      </c>
      <c r="G148" s="130">
        <f t="shared" si="16"/>
        <v>0.98568084142429879</v>
      </c>
      <c r="H148" s="79"/>
      <c r="I148" s="80" t="e">
        <f>E148-#REF!</f>
        <v>#REF!</v>
      </c>
      <c r="K148" s="79" t="e">
        <f>#REF!-F148</f>
        <v>#REF!</v>
      </c>
    </row>
    <row r="149" spans="1:11" x14ac:dyDescent="0.35">
      <c r="A149" s="163"/>
      <c r="B149" s="152"/>
      <c r="C149" s="145"/>
      <c r="D149" s="111" t="s">
        <v>3</v>
      </c>
      <c r="E149" s="129">
        <f t="shared" ref="E149:F150" si="19">E153+E157+E161</f>
        <v>10216.799999999999</v>
      </c>
      <c r="F149" s="129">
        <f>F153+F157+F161</f>
        <v>8207.7000000000007</v>
      </c>
      <c r="G149" s="130">
        <f t="shared" si="16"/>
        <v>0.8033533004463238</v>
      </c>
      <c r="H149" s="79"/>
      <c r="I149" s="80" t="e">
        <f>E149-#REF!</f>
        <v>#REF!</v>
      </c>
      <c r="K149" s="79" t="e">
        <f>#REF!-F149</f>
        <v>#REF!</v>
      </c>
    </row>
    <row r="150" spans="1:11" s="3" customFormat="1" ht="16.8" hidden="1" customHeight="1" x14ac:dyDescent="0.3">
      <c r="A150" s="164"/>
      <c r="B150" s="154"/>
      <c r="C150" s="106"/>
      <c r="D150" s="135" t="s">
        <v>17</v>
      </c>
      <c r="E150" s="136">
        <f t="shared" si="19"/>
        <v>0</v>
      </c>
      <c r="F150" s="136">
        <f t="shared" si="19"/>
        <v>0</v>
      </c>
      <c r="G150" s="61" t="e">
        <f t="shared" si="16"/>
        <v>#DIV/0!</v>
      </c>
      <c r="H150" s="52"/>
      <c r="I150" s="53" t="e">
        <f>E150-#REF!</f>
        <v>#REF!</v>
      </c>
      <c r="K150" s="52" t="e">
        <f>#REF!-F150</f>
        <v>#REF!</v>
      </c>
    </row>
    <row r="151" spans="1:11" x14ac:dyDescent="0.35">
      <c r="A151" s="163"/>
      <c r="B151" s="152"/>
      <c r="C151" s="149" t="s">
        <v>15</v>
      </c>
      <c r="D151" s="111" t="s">
        <v>1</v>
      </c>
      <c r="E151" s="129">
        <v>63907.199999999997</v>
      </c>
      <c r="F151" s="129">
        <v>61537.4</v>
      </c>
      <c r="G151" s="130">
        <f t="shared" si="16"/>
        <v>0.96291810625406848</v>
      </c>
      <c r="H151" s="79"/>
      <c r="I151" s="80" t="e">
        <f>E151-#REF!</f>
        <v>#REF!</v>
      </c>
      <c r="K151" s="79" t="e">
        <f>#REF!-F151</f>
        <v>#REF!</v>
      </c>
    </row>
    <row r="152" spans="1:11" x14ac:dyDescent="0.35">
      <c r="A152" s="163"/>
      <c r="B152" s="152"/>
      <c r="C152" s="149"/>
      <c r="D152" s="111" t="s">
        <v>2</v>
      </c>
      <c r="E152" s="129">
        <f>E151-E153-E154</f>
        <v>54832.2</v>
      </c>
      <c r="F152" s="129">
        <f>F151-F153-F154</f>
        <v>54046.9</v>
      </c>
      <c r="G152" s="130">
        <f t="shared" si="16"/>
        <v>0.98567812343841765</v>
      </c>
      <c r="H152" s="79"/>
      <c r="I152" s="80" t="e">
        <f>E152-#REF!</f>
        <v>#REF!</v>
      </c>
      <c r="K152" s="79" t="e">
        <f>#REF!-F152</f>
        <v>#REF!</v>
      </c>
    </row>
    <row r="153" spans="1:11" x14ac:dyDescent="0.35">
      <c r="A153" s="163"/>
      <c r="B153" s="152"/>
      <c r="C153" s="149"/>
      <c r="D153" s="111" t="s">
        <v>3</v>
      </c>
      <c r="E153" s="129">
        <v>9075</v>
      </c>
      <c r="F153" s="129">
        <v>7490.5</v>
      </c>
      <c r="G153" s="130">
        <f t="shared" si="16"/>
        <v>0.82539944903581264</v>
      </c>
      <c r="H153" s="79"/>
      <c r="I153" s="80" t="e">
        <f>E153-#REF!</f>
        <v>#REF!</v>
      </c>
      <c r="K153" s="79" t="e">
        <f>#REF!-F153</f>
        <v>#REF!</v>
      </c>
    </row>
    <row r="154" spans="1:11" s="3" customFormat="1" ht="16.8" hidden="1" customHeight="1" x14ac:dyDescent="0.3">
      <c r="A154" s="164"/>
      <c r="B154" s="154"/>
      <c r="C154" s="150"/>
      <c r="D154" s="135" t="s">
        <v>17</v>
      </c>
      <c r="E154" s="136">
        <v>0</v>
      </c>
      <c r="F154" s="136">
        <v>0</v>
      </c>
      <c r="G154" s="61" t="e">
        <f t="shared" si="16"/>
        <v>#DIV/0!</v>
      </c>
      <c r="H154" s="52"/>
      <c r="I154" s="53" t="e">
        <f>E154-#REF!</f>
        <v>#REF!</v>
      </c>
      <c r="K154" s="52" t="e">
        <f>#REF!-F154</f>
        <v>#REF!</v>
      </c>
    </row>
    <row r="155" spans="1:11" x14ac:dyDescent="0.35">
      <c r="A155" s="163"/>
      <c r="B155" s="152"/>
      <c r="C155" s="149" t="s">
        <v>7</v>
      </c>
      <c r="D155" s="111" t="s">
        <v>1</v>
      </c>
      <c r="E155" s="129">
        <v>1141.8</v>
      </c>
      <c r="F155" s="129">
        <v>717.2</v>
      </c>
      <c r="G155" s="130">
        <f t="shared" si="16"/>
        <v>0.62813102119460507</v>
      </c>
      <c r="H155" s="79"/>
      <c r="I155" s="80" t="e">
        <f>E155-#REF!</f>
        <v>#REF!</v>
      </c>
      <c r="K155" s="79" t="e">
        <f>#REF!-F155</f>
        <v>#REF!</v>
      </c>
    </row>
    <row r="156" spans="1:11" s="3" customFormat="1" ht="16.8" hidden="1" customHeight="1" x14ac:dyDescent="0.3">
      <c r="A156" s="164"/>
      <c r="B156" s="154"/>
      <c r="C156" s="150"/>
      <c r="D156" s="135" t="s">
        <v>2</v>
      </c>
      <c r="E156" s="136">
        <f>E155-E157-E158</f>
        <v>0</v>
      </c>
      <c r="F156" s="136">
        <f>F155-F157-F158</f>
        <v>0</v>
      </c>
      <c r="G156" s="61" t="e">
        <f t="shared" si="16"/>
        <v>#DIV/0!</v>
      </c>
      <c r="H156" s="52"/>
      <c r="I156" s="53" t="e">
        <f>E156-#REF!</f>
        <v>#REF!</v>
      </c>
      <c r="K156" s="52" t="e">
        <f>#REF!-F156</f>
        <v>#REF!</v>
      </c>
    </row>
    <row r="157" spans="1:11" x14ac:dyDescent="0.35">
      <c r="A157" s="163"/>
      <c r="B157" s="152"/>
      <c r="C157" s="149"/>
      <c r="D157" s="111" t="s">
        <v>3</v>
      </c>
      <c r="E157" s="129">
        <v>1141.8</v>
      </c>
      <c r="F157" s="129">
        <v>717.2</v>
      </c>
      <c r="G157" s="130">
        <f t="shared" si="16"/>
        <v>0.62813102119460507</v>
      </c>
      <c r="H157" s="79"/>
      <c r="I157" s="80" t="e">
        <f>E157-#REF!</f>
        <v>#REF!</v>
      </c>
      <c r="K157" s="79" t="e">
        <f>#REF!-F157</f>
        <v>#REF!</v>
      </c>
    </row>
    <row r="158" spans="1:11" s="3" customFormat="1" ht="16.8" hidden="1" customHeight="1" x14ac:dyDescent="0.3">
      <c r="A158" s="164"/>
      <c r="B158" s="154"/>
      <c r="C158" s="150"/>
      <c r="D158" s="135" t="s">
        <v>17</v>
      </c>
      <c r="E158" s="136">
        <v>0</v>
      </c>
      <c r="F158" s="136">
        <v>0</v>
      </c>
      <c r="G158" s="61" t="e">
        <f t="shared" si="16"/>
        <v>#DIV/0!</v>
      </c>
      <c r="H158" s="52"/>
      <c r="I158" s="53" t="e">
        <f>E158-#REF!</f>
        <v>#REF!</v>
      </c>
      <c r="K158" s="52" t="e">
        <f>#REF!-F158</f>
        <v>#REF!</v>
      </c>
    </row>
    <row r="159" spans="1:11" x14ac:dyDescent="0.35">
      <c r="A159" s="163"/>
      <c r="B159" s="152"/>
      <c r="C159" s="149" t="s">
        <v>25</v>
      </c>
      <c r="D159" s="111" t="s">
        <v>1</v>
      </c>
      <c r="E159" s="129">
        <v>569.1</v>
      </c>
      <c r="F159" s="129">
        <v>561.1</v>
      </c>
      <c r="G159" s="130">
        <f t="shared" si="16"/>
        <v>0.98594271657002286</v>
      </c>
      <c r="H159" s="79"/>
      <c r="I159" s="80" t="e">
        <f>E159-#REF!</f>
        <v>#REF!</v>
      </c>
      <c r="K159" s="79" t="e">
        <f>#REF!-F159</f>
        <v>#REF!</v>
      </c>
    </row>
    <row r="160" spans="1:11" x14ac:dyDescent="0.35">
      <c r="A160" s="163"/>
      <c r="B160" s="152"/>
      <c r="C160" s="149"/>
      <c r="D160" s="111" t="s">
        <v>2</v>
      </c>
      <c r="E160" s="129">
        <f>E159-E161-E162</f>
        <v>569.1</v>
      </c>
      <c r="F160" s="129">
        <f>F159-F161-F162</f>
        <v>561.1</v>
      </c>
      <c r="G160" s="130">
        <f t="shared" si="16"/>
        <v>0.98594271657002286</v>
      </c>
      <c r="H160" s="79"/>
      <c r="I160" s="80" t="e">
        <f>E160-#REF!</f>
        <v>#REF!</v>
      </c>
      <c r="K160" s="79" t="e">
        <f>#REF!-F160</f>
        <v>#REF!</v>
      </c>
    </row>
    <row r="161" spans="1:11" s="3" customFormat="1" ht="16.8" hidden="1" x14ac:dyDescent="0.3">
      <c r="A161" s="55"/>
      <c r="B161" s="154"/>
      <c r="C161" s="150"/>
      <c r="D161" s="123" t="s">
        <v>3</v>
      </c>
      <c r="E161" s="124">
        <v>0</v>
      </c>
      <c r="F161" s="124">
        <v>0</v>
      </c>
      <c r="G161" s="61" t="e">
        <f t="shared" si="16"/>
        <v>#DIV/0!</v>
      </c>
      <c r="H161" s="52"/>
      <c r="I161" s="53" t="e">
        <f>E161-#REF!</f>
        <v>#REF!</v>
      </c>
      <c r="K161" s="52" t="e">
        <f>#REF!-F161</f>
        <v>#REF!</v>
      </c>
    </row>
    <row r="162" spans="1:11" s="3" customFormat="1" ht="16.8" hidden="1" x14ac:dyDescent="0.3">
      <c r="A162" s="55"/>
      <c r="B162" s="154"/>
      <c r="C162" s="150"/>
      <c r="D162" s="65" t="s">
        <v>17</v>
      </c>
      <c r="E162" s="66">
        <v>0</v>
      </c>
      <c r="F162" s="66">
        <v>0</v>
      </c>
      <c r="G162" s="61" t="e">
        <f t="shared" si="16"/>
        <v>#DIV/0!</v>
      </c>
      <c r="H162" s="52"/>
      <c r="I162" s="53" t="e">
        <f>E162-#REF!</f>
        <v>#REF!</v>
      </c>
      <c r="K162" s="52" t="e">
        <f>#REF!-F162</f>
        <v>#REF!</v>
      </c>
    </row>
    <row r="163" spans="1:11" x14ac:dyDescent="0.35">
      <c r="A163" s="163" t="s">
        <v>124</v>
      </c>
      <c r="B163" s="152" t="s">
        <v>31</v>
      </c>
      <c r="C163" s="143"/>
      <c r="D163" s="111" t="s">
        <v>1</v>
      </c>
      <c r="E163" s="129">
        <f t="shared" ref="E163:F166" si="20">E167+E171+E175+E179</f>
        <v>7078.8</v>
      </c>
      <c r="F163" s="129">
        <f t="shared" si="20"/>
        <v>6565.1</v>
      </c>
      <c r="G163" s="130">
        <f t="shared" si="16"/>
        <v>0.92743120302876192</v>
      </c>
      <c r="H163" s="79"/>
      <c r="I163" s="80" t="e">
        <f>E163-#REF!</f>
        <v>#REF!</v>
      </c>
      <c r="K163" s="79" t="e">
        <f>#REF!-F163</f>
        <v>#REF!</v>
      </c>
    </row>
    <row r="164" spans="1:11" x14ac:dyDescent="0.35">
      <c r="A164" s="163"/>
      <c r="B164" s="152"/>
      <c r="C164" s="145"/>
      <c r="D164" s="111" t="s">
        <v>2</v>
      </c>
      <c r="E164" s="129">
        <f t="shared" si="20"/>
        <v>7078.8</v>
      </c>
      <c r="F164" s="129">
        <f>F168+F172+F176+F180</f>
        <v>6565.1</v>
      </c>
      <c r="G164" s="130">
        <f t="shared" si="16"/>
        <v>0.92743120302876192</v>
      </c>
      <c r="H164" s="79"/>
      <c r="I164" s="80" t="e">
        <f>E164-#REF!</f>
        <v>#REF!</v>
      </c>
      <c r="K164" s="79" t="e">
        <f>#REF!-F164</f>
        <v>#REF!</v>
      </c>
    </row>
    <row r="165" spans="1:11" s="3" customFormat="1" ht="16.8" hidden="1" customHeight="1" x14ac:dyDescent="0.3">
      <c r="A165" s="164"/>
      <c r="B165" s="154"/>
      <c r="C165" s="50"/>
      <c r="D165" s="123" t="s">
        <v>3</v>
      </c>
      <c r="E165" s="124">
        <f t="shared" si="20"/>
        <v>0</v>
      </c>
      <c r="F165" s="124">
        <f t="shared" si="20"/>
        <v>0</v>
      </c>
      <c r="G165" s="61" t="e">
        <f t="shared" si="16"/>
        <v>#DIV/0!</v>
      </c>
      <c r="H165" s="52"/>
      <c r="I165" s="53" t="e">
        <f>E165-#REF!</f>
        <v>#REF!</v>
      </c>
      <c r="K165" s="52" t="e">
        <f>#REF!-F165</f>
        <v>#REF!</v>
      </c>
    </row>
    <row r="166" spans="1:11" s="3" customFormat="1" ht="16.8" hidden="1" customHeight="1" x14ac:dyDescent="0.3">
      <c r="A166" s="164"/>
      <c r="B166" s="154"/>
      <c r="C166" s="106"/>
      <c r="D166" s="65" t="s">
        <v>17</v>
      </c>
      <c r="E166" s="66">
        <f t="shared" si="20"/>
        <v>0</v>
      </c>
      <c r="F166" s="66">
        <f t="shared" si="20"/>
        <v>0</v>
      </c>
      <c r="G166" s="61" t="e">
        <f t="shared" si="16"/>
        <v>#DIV/0!</v>
      </c>
      <c r="H166" s="52"/>
      <c r="I166" s="53" t="e">
        <f>E166-#REF!</f>
        <v>#REF!</v>
      </c>
      <c r="K166" s="52" t="e">
        <f>#REF!-F166</f>
        <v>#REF!</v>
      </c>
    </row>
    <row r="167" spans="1:11" x14ac:dyDescent="0.35">
      <c r="A167" s="163"/>
      <c r="B167" s="152"/>
      <c r="C167" s="149" t="s">
        <v>15</v>
      </c>
      <c r="D167" s="111" t="s">
        <v>1</v>
      </c>
      <c r="E167" s="129">
        <v>300</v>
      </c>
      <c r="F167" s="129">
        <v>300</v>
      </c>
      <c r="G167" s="130">
        <f t="shared" si="16"/>
        <v>1</v>
      </c>
      <c r="H167" s="79"/>
      <c r="I167" s="80" t="e">
        <f>E167-#REF!</f>
        <v>#REF!</v>
      </c>
      <c r="K167" s="79" t="e">
        <f>#REF!-F167</f>
        <v>#REF!</v>
      </c>
    </row>
    <row r="168" spans="1:11" x14ac:dyDescent="0.35">
      <c r="A168" s="163"/>
      <c r="B168" s="152"/>
      <c r="C168" s="149"/>
      <c r="D168" s="111" t="s">
        <v>2</v>
      </c>
      <c r="E168" s="129">
        <f>E167-E169-E170</f>
        <v>300</v>
      </c>
      <c r="F168" s="129">
        <f>F167-F169-F170</f>
        <v>300</v>
      </c>
      <c r="G168" s="130">
        <f t="shared" si="16"/>
        <v>1</v>
      </c>
      <c r="H168" s="79"/>
      <c r="I168" s="80" t="e">
        <f>E168-#REF!</f>
        <v>#REF!</v>
      </c>
      <c r="K168" s="79" t="e">
        <f>#REF!-F168</f>
        <v>#REF!</v>
      </c>
    </row>
    <row r="169" spans="1:11" s="3" customFormat="1" ht="16.8" hidden="1" customHeight="1" x14ac:dyDescent="0.3">
      <c r="A169" s="164"/>
      <c r="B169" s="154"/>
      <c r="C169" s="150"/>
      <c r="D169" s="123" t="s">
        <v>3</v>
      </c>
      <c r="E169" s="124">
        <v>0</v>
      </c>
      <c r="F169" s="124">
        <v>0</v>
      </c>
      <c r="G169" s="61" t="e">
        <f t="shared" si="16"/>
        <v>#DIV/0!</v>
      </c>
      <c r="H169" s="52"/>
      <c r="I169" s="53" t="e">
        <f>E169-#REF!</f>
        <v>#REF!</v>
      </c>
      <c r="K169" s="52" t="e">
        <f>#REF!-F169</f>
        <v>#REF!</v>
      </c>
    </row>
    <row r="170" spans="1:11" s="3" customFormat="1" ht="16.8" hidden="1" customHeight="1" x14ac:dyDescent="0.3">
      <c r="A170" s="164"/>
      <c r="B170" s="154"/>
      <c r="C170" s="150"/>
      <c r="D170" s="65" t="s">
        <v>17</v>
      </c>
      <c r="E170" s="66">
        <v>0</v>
      </c>
      <c r="F170" s="66">
        <v>0</v>
      </c>
      <c r="G170" s="61" t="e">
        <f t="shared" si="16"/>
        <v>#DIV/0!</v>
      </c>
      <c r="H170" s="52"/>
      <c r="I170" s="53" t="e">
        <f>E170-#REF!</f>
        <v>#REF!</v>
      </c>
      <c r="K170" s="52" t="e">
        <f>#REF!-F170</f>
        <v>#REF!</v>
      </c>
    </row>
    <row r="171" spans="1:11" x14ac:dyDescent="0.35">
      <c r="A171" s="163"/>
      <c r="B171" s="152"/>
      <c r="C171" s="149" t="s">
        <v>8</v>
      </c>
      <c r="D171" s="111" t="s">
        <v>1</v>
      </c>
      <c r="E171" s="129">
        <v>4656</v>
      </c>
      <c r="F171" s="129">
        <v>4656</v>
      </c>
      <c r="G171" s="130">
        <f t="shared" si="16"/>
        <v>1</v>
      </c>
      <c r="H171" s="79"/>
      <c r="I171" s="80" t="e">
        <f>E171-#REF!</f>
        <v>#REF!</v>
      </c>
      <c r="K171" s="79" t="e">
        <f>#REF!-F171</f>
        <v>#REF!</v>
      </c>
    </row>
    <row r="172" spans="1:11" x14ac:dyDescent="0.35">
      <c r="A172" s="163"/>
      <c r="B172" s="152"/>
      <c r="C172" s="149"/>
      <c r="D172" s="111" t="s">
        <v>2</v>
      </c>
      <c r="E172" s="129">
        <f>E171-E173-E174</f>
        <v>4656</v>
      </c>
      <c r="F172" s="129">
        <f>F171-F173-F174</f>
        <v>4656</v>
      </c>
      <c r="G172" s="130">
        <f t="shared" si="16"/>
        <v>1</v>
      </c>
      <c r="H172" s="79"/>
      <c r="I172" s="80" t="e">
        <f>E172-#REF!</f>
        <v>#REF!</v>
      </c>
      <c r="K172" s="79" t="e">
        <f>#REF!-F172</f>
        <v>#REF!</v>
      </c>
    </row>
    <row r="173" spans="1:11" s="3" customFormat="1" ht="16.8" hidden="1" customHeight="1" x14ac:dyDescent="0.3">
      <c r="A173" s="164"/>
      <c r="B173" s="154"/>
      <c r="C173" s="150"/>
      <c r="D173" s="123" t="s">
        <v>3</v>
      </c>
      <c r="E173" s="124">
        <v>0</v>
      </c>
      <c r="F173" s="124">
        <v>0</v>
      </c>
      <c r="G173" s="61" t="e">
        <f t="shared" si="16"/>
        <v>#DIV/0!</v>
      </c>
      <c r="H173" s="52"/>
      <c r="I173" s="53" t="e">
        <f>E173-#REF!</f>
        <v>#REF!</v>
      </c>
      <c r="K173" s="52" t="e">
        <f>#REF!-F173</f>
        <v>#REF!</v>
      </c>
    </row>
    <row r="174" spans="1:11" s="3" customFormat="1" ht="16.8" hidden="1" customHeight="1" x14ac:dyDescent="0.3">
      <c r="A174" s="164"/>
      <c r="B174" s="154"/>
      <c r="C174" s="150"/>
      <c r="D174" s="65" t="s">
        <v>17</v>
      </c>
      <c r="E174" s="66">
        <v>0</v>
      </c>
      <c r="F174" s="66">
        <v>0</v>
      </c>
      <c r="G174" s="61" t="e">
        <f t="shared" si="16"/>
        <v>#DIV/0!</v>
      </c>
      <c r="H174" s="52"/>
      <c r="I174" s="53" t="e">
        <f>E174-#REF!</f>
        <v>#REF!</v>
      </c>
      <c r="K174" s="52" t="e">
        <f>#REF!-F174</f>
        <v>#REF!</v>
      </c>
    </row>
    <row r="175" spans="1:11" x14ac:dyDescent="0.35">
      <c r="A175" s="163"/>
      <c r="B175" s="152"/>
      <c r="C175" s="149" t="s">
        <v>6</v>
      </c>
      <c r="D175" s="111" t="s">
        <v>1</v>
      </c>
      <c r="E175" s="129">
        <v>1000</v>
      </c>
      <c r="F175" s="129">
        <v>1000</v>
      </c>
      <c r="G175" s="130">
        <f t="shared" si="16"/>
        <v>1</v>
      </c>
      <c r="H175" s="79"/>
      <c r="I175" s="80" t="e">
        <f>E175-#REF!</f>
        <v>#REF!</v>
      </c>
      <c r="K175" s="79" t="e">
        <f>#REF!-F175</f>
        <v>#REF!</v>
      </c>
    </row>
    <row r="176" spans="1:11" x14ac:dyDescent="0.35">
      <c r="A176" s="163"/>
      <c r="B176" s="152"/>
      <c r="C176" s="149"/>
      <c r="D176" s="111" t="s">
        <v>2</v>
      </c>
      <c r="E176" s="129">
        <f>E175-E177-E178</f>
        <v>1000</v>
      </c>
      <c r="F176" s="129">
        <f>F175-F177-F178</f>
        <v>1000</v>
      </c>
      <c r="G176" s="130">
        <f t="shared" si="16"/>
        <v>1</v>
      </c>
      <c r="H176" s="79"/>
      <c r="I176" s="80" t="e">
        <f>E176-#REF!</f>
        <v>#REF!</v>
      </c>
      <c r="K176" s="79" t="e">
        <f>#REF!-F176</f>
        <v>#REF!</v>
      </c>
    </row>
    <row r="177" spans="1:11" s="3" customFormat="1" ht="16.8" hidden="1" customHeight="1" x14ac:dyDescent="0.3">
      <c r="A177" s="164"/>
      <c r="B177" s="154"/>
      <c r="C177" s="150"/>
      <c r="D177" s="123" t="s">
        <v>3</v>
      </c>
      <c r="E177" s="124">
        <v>0</v>
      </c>
      <c r="F177" s="124">
        <v>0</v>
      </c>
      <c r="G177" s="61" t="e">
        <f t="shared" si="16"/>
        <v>#DIV/0!</v>
      </c>
      <c r="H177" s="52"/>
      <c r="I177" s="53" t="e">
        <f>E177-#REF!</f>
        <v>#REF!</v>
      </c>
      <c r="K177" s="52" t="e">
        <f>#REF!-F177</f>
        <v>#REF!</v>
      </c>
    </row>
    <row r="178" spans="1:11" s="3" customFormat="1" ht="16.8" hidden="1" customHeight="1" x14ac:dyDescent="0.3">
      <c r="A178" s="164"/>
      <c r="B178" s="154"/>
      <c r="C178" s="150"/>
      <c r="D178" s="65" t="s">
        <v>17</v>
      </c>
      <c r="E178" s="66">
        <v>0</v>
      </c>
      <c r="F178" s="66">
        <v>0</v>
      </c>
      <c r="G178" s="61" t="e">
        <f t="shared" si="16"/>
        <v>#DIV/0!</v>
      </c>
      <c r="H178" s="52"/>
      <c r="I178" s="53" t="e">
        <f>E178-#REF!</f>
        <v>#REF!</v>
      </c>
      <c r="K178" s="52" t="e">
        <f>#REF!-F178</f>
        <v>#REF!</v>
      </c>
    </row>
    <row r="179" spans="1:11" x14ac:dyDescent="0.35">
      <c r="A179" s="163"/>
      <c r="B179" s="152"/>
      <c r="C179" s="149" t="s">
        <v>25</v>
      </c>
      <c r="D179" s="111" t="s">
        <v>1</v>
      </c>
      <c r="E179" s="129">
        <v>1122.8</v>
      </c>
      <c r="F179" s="129">
        <v>609.1</v>
      </c>
      <c r="G179" s="130">
        <f t="shared" si="16"/>
        <v>0.54248307801923767</v>
      </c>
      <c r="H179" s="79"/>
      <c r="I179" s="80" t="e">
        <f>E179-#REF!</f>
        <v>#REF!</v>
      </c>
      <c r="K179" s="79" t="e">
        <f>#REF!-F179</f>
        <v>#REF!</v>
      </c>
    </row>
    <row r="180" spans="1:11" x14ac:dyDescent="0.35">
      <c r="A180" s="163"/>
      <c r="B180" s="152"/>
      <c r="C180" s="149"/>
      <c r="D180" s="111" t="s">
        <v>2</v>
      </c>
      <c r="E180" s="129">
        <f>E179-E181-E182</f>
        <v>1122.8</v>
      </c>
      <c r="F180" s="129">
        <f>F179-F181-F182</f>
        <v>609.1</v>
      </c>
      <c r="G180" s="130">
        <f t="shared" si="16"/>
        <v>0.54248307801923767</v>
      </c>
      <c r="H180" s="79"/>
      <c r="I180" s="80" t="e">
        <f>E180-#REF!</f>
        <v>#REF!</v>
      </c>
      <c r="K180" s="79" t="e">
        <f>#REF!-F180</f>
        <v>#REF!</v>
      </c>
    </row>
    <row r="181" spans="1:11" s="3" customFormat="1" ht="16.8" hidden="1" x14ac:dyDescent="0.3">
      <c r="A181" s="55"/>
      <c r="B181" s="154"/>
      <c r="C181" s="150"/>
      <c r="D181" s="123" t="s">
        <v>3</v>
      </c>
      <c r="E181" s="124">
        <v>0</v>
      </c>
      <c r="F181" s="124">
        <v>0</v>
      </c>
      <c r="G181" s="61" t="e">
        <f t="shared" si="16"/>
        <v>#DIV/0!</v>
      </c>
      <c r="H181" s="52"/>
      <c r="I181" s="53" t="e">
        <f>E181-#REF!</f>
        <v>#REF!</v>
      </c>
      <c r="K181" s="52" t="e">
        <f>#REF!-F181</f>
        <v>#REF!</v>
      </c>
    </row>
    <row r="182" spans="1:11" s="3" customFormat="1" ht="16.8" hidden="1" x14ac:dyDescent="0.3">
      <c r="A182" s="55"/>
      <c r="B182" s="154"/>
      <c r="C182" s="150"/>
      <c r="D182" s="65" t="s">
        <v>17</v>
      </c>
      <c r="E182" s="66">
        <v>0</v>
      </c>
      <c r="F182" s="66">
        <v>0</v>
      </c>
      <c r="G182" s="61" t="e">
        <f t="shared" si="16"/>
        <v>#DIV/0!</v>
      </c>
      <c r="H182" s="52"/>
      <c r="I182" s="53" t="e">
        <f>E182-#REF!</f>
        <v>#REF!</v>
      </c>
      <c r="K182" s="52" t="e">
        <f>#REF!-F182</f>
        <v>#REF!</v>
      </c>
    </row>
    <row r="183" spans="1:11" x14ac:dyDescent="0.35">
      <c r="A183" s="163" t="s">
        <v>125</v>
      </c>
      <c r="B183" s="152" t="s">
        <v>58</v>
      </c>
      <c r="C183" s="149" t="s">
        <v>11</v>
      </c>
      <c r="D183" s="111" t="s">
        <v>1</v>
      </c>
      <c r="E183" s="129">
        <v>3993.8</v>
      </c>
      <c r="F183" s="129">
        <v>3964</v>
      </c>
      <c r="G183" s="130">
        <f t="shared" si="16"/>
        <v>0.99253843457358903</v>
      </c>
      <c r="H183" s="79"/>
      <c r="I183" s="80" t="e">
        <f>E183-#REF!</f>
        <v>#REF!</v>
      </c>
      <c r="K183" s="79" t="e">
        <f>#REF!-F183</f>
        <v>#REF!</v>
      </c>
    </row>
    <row r="184" spans="1:11" s="3" customFormat="1" ht="16.8" hidden="1" customHeight="1" x14ac:dyDescent="0.3">
      <c r="A184" s="164"/>
      <c r="B184" s="154"/>
      <c r="C184" s="150"/>
      <c r="D184" s="135" t="s">
        <v>2</v>
      </c>
      <c r="E184" s="136">
        <f>E183-E185-E186</f>
        <v>0</v>
      </c>
      <c r="F184" s="136">
        <f>F183-F185-F186</f>
        <v>0</v>
      </c>
      <c r="G184" s="61" t="e">
        <f t="shared" si="16"/>
        <v>#DIV/0!</v>
      </c>
      <c r="H184" s="52"/>
      <c r="I184" s="53" t="e">
        <f>E184-#REF!</f>
        <v>#REF!</v>
      </c>
      <c r="K184" s="52" t="e">
        <f>#REF!-F184</f>
        <v>#REF!</v>
      </c>
    </row>
    <row r="185" spans="1:11" ht="41.25" customHeight="1" x14ac:dyDescent="0.35">
      <c r="A185" s="163"/>
      <c r="B185" s="152"/>
      <c r="C185" s="149"/>
      <c r="D185" s="111" t="s">
        <v>3</v>
      </c>
      <c r="E185" s="129">
        <v>3993.8</v>
      </c>
      <c r="F185" s="129">
        <v>3964</v>
      </c>
      <c r="G185" s="130">
        <f t="shared" si="16"/>
        <v>0.99253843457358903</v>
      </c>
      <c r="H185" s="79"/>
      <c r="I185" s="80" t="e">
        <f>E185-#REF!</f>
        <v>#REF!</v>
      </c>
      <c r="K185" s="79" t="e">
        <f>#REF!-F185</f>
        <v>#REF!</v>
      </c>
    </row>
    <row r="186" spans="1:11" s="3" customFormat="1" ht="16.8" hidden="1" x14ac:dyDescent="0.3">
      <c r="A186" s="55"/>
      <c r="B186" s="154"/>
      <c r="C186" s="150"/>
      <c r="D186" s="135" t="s">
        <v>17</v>
      </c>
      <c r="E186" s="136">
        <v>0</v>
      </c>
      <c r="F186" s="136">
        <v>0</v>
      </c>
      <c r="G186" s="61" t="e">
        <f t="shared" si="16"/>
        <v>#DIV/0!</v>
      </c>
      <c r="H186" s="52"/>
      <c r="I186" s="53" t="e">
        <f>E186-#REF!</f>
        <v>#REF!</v>
      </c>
      <c r="K186" s="52" t="e">
        <f>#REF!-F186</f>
        <v>#REF!</v>
      </c>
    </row>
    <row r="187" spans="1:11" x14ac:dyDescent="0.35">
      <c r="A187" s="163" t="s">
        <v>126</v>
      </c>
      <c r="B187" s="152" t="s">
        <v>32</v>
      </c>
      <c r="C187" s="149" t="s">
        <v>15</v>
      </c>
      <c r="D187" s="111" t="s">
        <v>1</v>
      </c>
      <c r="E187" s="129">
        <v>36639.1</v>
      </c>
      <c r="F187" s="129">
        <v>35842.300000000003</v>
      </c>
      <c r="G187" s="130">
        <f t="shared" si="16"/>
        <v>0.97825274092431325</v>
      </c>
      <c r="H187" s="79"/>
      <c r="I187" s="80" t="e">
        <f>E187-#REF!</f>
        <v>#REF!</v>
      </c>
      <c r="K187" s="79" t="e">
        <f>#REF!-F187</f>
        <v>#REF!</v>
      </c>
    </row>
    <row r="188" spans="1:11" x14ac:dyDescent="0.35">
      <c r="A188" s="163"/>
      <c r="B188" s="152"/>
      <c r="C188" s="149"/>
      <c r="D188" s="111" t="s">
        <v>2</v>
      </c>
      <c r="E188" s="129">
        <f>E187-E189-E190</f>
        <v>31100</v>
      </c>
      <c r="F188" s="129">
        <f>F187-F189-F190</f>
        <v>31190.600000000002</v>
      </c>
      <c r="G188" s="130">
        <f t="shared" si="16"/>
        <v>1.0029131832797429</v>
      </c>
      <c r="H188" s="79"/>
      <c r="I188" s="80" t="e">
        <f>E188-#REF!</f>
        <v>#REF!</v>
      </c>
      <c r="K188" s="79" t="e">
        <f>#REF!-F188</f>
        <v>#REF!</v>
      </c>
    </row>
    <row r="189" spans="1:11" ht="63" customHeight="1" x14ac:dyDescent="0.35">
      <c r="A189" s="163"/>
      <c r="B189" s="152"/>
      <c r="C189" s="149"/>
      <c r="D189" s="111" t="s">
        <v>3</v>
      </c>
      <c r="E189" s="129">
        <v>5539.1</v>
      </c>
      <c r="F189" s="129">
        <v>4651.7</v>
      </c>
      <c r="G189" s="130">
        <f t="shared" si="16"/>
        <v>0.83979346825296519</v>
      </c>
      <c r="H189" s="79"/>
      <c r="I189" s="80" t="e">
        <f>E189-#REF!</f>
        <v>#REF!</v>
      </c>
      <c r="K189" s="79" t="e">
        <f>#REF!-F189</f>
        <v>#REF!</v>
      </c>
    </row>
    <row r="190" spans="1:11" s="3" customFormat="1" ht="16.8" hidden="1" x14ac:dyDescent="0.3">
      <c r="A190" s="55"/>
      <c r="B190" s="154"/>
      <c r="C190" s="150"/>
      <c r="D190" s="135" t="s">
        <v>17</v>
      </c>
      <c r="E190" s="136">
        <v>0</v>
      </c>
      <c r="F190" s="136">
        <v>0</v>
      </c>
      <c r="G190" s="61" t="e">
        <f t="shared" si="16"/>
        <v>#DIV/0!</v>
      </c>
      <c r="H190" s="52"/>
      <c r="I190" s="53" t="e">
        <f>E190-#REF!</f>
        <v>#REF!</v>
      </c>
      <c r="K190" s="52" t="e">
        <f>#REF!-F190</f>
        <v>#REF!</v>
      </c>
    </row>
    <row r="191" spans="1:11" x14ac:dyDescent="0.35">
      <c r="A191" s="163">
        <v>4</v>
      </c>
      <c r="B191" s="152" t="s">
        <v>83</v>
      </c>
      <c r="C191" s="152"/>
      <c r="D191" s="111" t="s">
        <v>1</v>
      </c>
      <c r="E191" s="129">
        <v>1518421.9</v>
      </c>
      <c r="F191" s="129">
        <v>1450157.2000000002</v>
      </c>
      <c r="G191" s="130">
        <v>0.9550423370474308</v>
      </c>
      <c r="H191" s="79"/>
      <c r="I191" s="80" t="e">
        <f>E191-#REF!</f>
        <v>#REF!</v>
      </c>
      <c r="K191" s="79" t="e">
        <f>#REF!-F191</f>
        <v>#REF!</v>
      </c>
    </row>
    <row r="192" spans="1:11" x14ac:dyDescent="0.35">
      <c r="A192" s="163"/>
      <c r="B192" s="152"/>
      <c r="C192" s="152"/>
      <c r="D192" s="111" t="s">
        <v>2</v>
      </c>
      <c r="E192" s="129">
        <v>1358346.9</v>
      </c>
      <c r="F192" s="129">
        <v>1392385.1000000003</v>
      </c>
      <c r="G192" s="130">
        <v>1.0250585472680067</v>
      </c>
      <c r="H192" s="79"/>
      <c r="I192" s="80" t="e">
        <f>E192-#REF!</f>
        <v>#REF!</v>
      </c>
      <c r="K192" s="79" t="e">
        <f>#REF!-F192</f>
        <v>#REF!</v>
      </c>
    </row>
    <row r="193" spans="1:11" x14ac:dyDescent="0.35">
      <c r="A193" s="163"/>
      <c r="B193" s="152"/>
      <c r="C193" s="152"/>
      <c r="D193" s="111" t="s">
        <v>3</v>
      </c>
      <c r="E193" s="129">
        <v>45490.200000000004</v>
      </c>
      <c r="F193" s="129">
        <v>23471.200000000001</v>
      </c>
      <c r="G193" s="130">
        <v>0.51596167965847584</v>
      </c>
      <c r="H193" s="79"/>
      <c r="I193" s="80" t="e">
        <f>E193-#REF!</f>
        <v>#REF!</v>
      </c>
      <c r="K193" s="79" t="e">
        <f>#REF!-F193</f>
        <v>#REF!</v>
      </c>
    </row>
    <row r="194" spans="1:11" x14ac:dyDescent="0.35">
      <c r="A194" s="163"/>
      <c r="B194" s="152"/>
      <c r="C194" s="152"/>
      <c r="D194" s="111" t="s">
        <v>17</v>
      </c>
      <c r="E194" s="129">
        <v>114584.8</v>
      </c>
      <c r="F194" s="129">
        <v>34300.9</v>
      </c>
      <c r="G194" s="130">
        <v>0.29934947741759815</v>
      </c>
      <c r="H194" s="79"/>
      <c r="I194" s="80" t="e">
        <f>E194-#REF!</f>
        <v>#REF!</v>
      </c>
      <c r="K194" s="79" t="e">
        <f>#REF!-F194</f>
        <v>#REF!</v>
      </c>
    </row>
    <row r="195" spans="1:11" s="5" customFormat="1" ht="16.8" hidden="1" x14ac:dyDescent="0.3">
      <c r="A195" s="37"/>
      <c r="B195" s="35"/>
      <c r="C195" s="36"/>
      <c r="D195" s="113"/>
      <c r="E195" s="114">
        <f>E207+E211+E214+E216+E220+E224</f>
        <v>1518421.9</v>
      </c>
      <c r="F195" s="114">
        <f>F207+F211+F214+F216+F220+F224</f>
        <v>1450157.2000000002</v>
      </c>
      <c r="I195" s="46" t="e">
        <f>E195-#REF!</f>
        <v>#REF!</v>
      </c>
      <c r="K195" s="47" t="e">
        <f>#REF!-F195</f>
        <v>#REF!</v>
      </c>
    </row>
    <row r="196" spans="1:11" s="5" customFormat="1" ht="16.8" hidden="1" x14ac:dyDescent="0.3">
      <c r="A196" s="37"/>
      <c r="B196" s="35"/>
      <c r="C196" s="36"/>
      <c r="D196" s="10"/>
      <c r="E196" s="11">
        <f>E208+E212+E215+E217+E221+E225</f>
        <v>1358346.9</v>
      </c>
      <c r="F196" s="11">
        <f>F208+F212+F215+F217+F221+F225</f>
        <v>1392385.1000000003</v>
      </c>
      <c r="I196" s="46" t="e">
        <f>E196-#REF!</f>
        <v>#REF!</v>
      </c>
      <c r="K196" s="47" t="e">
        <f>#REF!-F196</f>
        <v>#REF!</v>
      </c>
    </row>
    <row r="197" spans="1:11" s="5" customFormat="1" ht="16.8" hidden="1" x14ac:dyDescent="0.3">
      <c r="A197" s="37"/>
      <c r="B197" s="35"/>
      <c r="C197" s="36"/>
      <c r="D197" s="10"/>
      <c r="E197" s="11" t="e">
        <f>E209+E213+#REF!+E218+E222+E226</f>
        <v>#REF!</v>
      </c>
      <c r="F197" s="11" t="e">
        <f>F209+F213+#REF!+F218+F222+F226</f>
        <v>#REF!</v>
      </c>
      <c r="I197" s="46" t="e">
        <f>E197-#REF!</f>
        <v>#REF!</v>
      </c>
      <c r="K197" s="47" t="e">
        <f>#REF!-F197</f>
        <v>#REF!</v>
      </c>
    </row>
    <row r="198" spans="1:11" s="5" customFormat="1" ht="16.8" hidden="1" x14ac:dyDescent="0.3">
      <c r="A198" s="37"/>
      <c r="B198" s="35"/>
      <c r="C198" s="36"/>
      <c r="D198" s="10"/>
      <c r="E198" s="11" t="e">
        <f>E210+#REF!+#REF!+E219+E223+E227</f>
        <v>#REF!</v>
      </c>
      <c r="F198" s="11" t="e">
        <f>F210+#REF!+#REF!+F219+F223+F227</f>
        <v>#REF!</v>
      </c>
      <c r="I198" s="46" t="e">
        <f>E198-#REF!</f>
        <v>#REF!</v>
      </c>
      <c r="K198" s="47" t="e">
        <f>#REF!-F198</f>
        <v>#REF!</v>
      </c>
    </row>
    <row r="199" spans="1:11" s="5" customFormat="1" ht="16.8" hidden="1" x14ac:dyDescent="0.3">
      <c r="A199" s="37"/>
      <c r="B199" s="27"/>
      <c r="C199" s="28"/>
      <c r="D199" s="9"/>
      <c r="E199" s="12">
        <f t="shared" ref="E199:F202" si="21">E195-E191</f>
        <v>0</v>
      </c>
      <c r="F199" s="12">
        <f t="shared" si="21"/>
        <v>0</v>
      </c>
      <c r="I199" s="46" t="e">
        <f>E199-#REF!</f>
        <v>#REF!</v>
      </c>
      <c r="K199" s="47" t="e">
        <f>#REF!-F199</f>
        <v>#REF!</v>
      </c>
    </row>
    <row r="200" spans="1:11" s="5" customFormat="1" ht="16.8" hidden="1" x14ac:dyDescent="0.3">
      <c r="A200" s="37"/>
      <c r="B200" s="27"/>
      <c r="C200" s="28"/>
      <c r="D200" s="9"/>
      <c r="E200" s="12">
        <f t="shared" si="21"/>
        <v>0</v>
      </c>
      <c r="F200" s="12">
        <f t="shared" si="21"/>
        <v>0</v>
      </c>
      <c r="I200" s="46" t="e">
        <f>E200-#REF!</f>
        <v>#REF!</v>
      </c>
      <c r="K200" s="47" t="e">
        <f>#REF!-F200</f>
        <v>#REF!</v>
      </c>
    </row>
    <row r="201" spans="1:11" s="5" customFormat="1" ht="16.8" hidden="1" x14ac:dyDescent="0.3">
      <c r="A201" s="37"/>
      <c r="B201" s="27"/>
      <c r="C201" s="28"/>
      <c r="D201" s="9"/>
      <c r="E201" s="12" t="e">
        <f t="shared" si="21"/>
        <v>#REF!</v>
      </c>
      <c r="F201" s="12" t="e">
        <f t="shared" si="21"/>
        <v>#REF!</v>
      </c>
      <c r="I201" s="46" t="e">
        <f>E201-#REF!</f>
        <v>#REF!</v>
      </c>
      <c r="K201" s="47" t="e">
        <f>#REF!-F201</f>
        <v>#REF!</v>
      </c>
    </row>
    <row r="202" spans="1:11" s="5" customFormat="1" ht="16.8" hidden="1" x14ac:dyDescent="0.3">
      <c r="A202" s="37"/>
      <c r="B202" s="25"/>
      <c r="C202" s="26"/>
      <c r="D202" s="63"/>
      <c r="E202" s="64" t="e">
        <f t="shared" si="21"/>
        <v>#REF!</v>
      </c>
      <c r="F202" s="64" t="e">
        <f t="shared" si="21"/>
        <v>#REF!</v>
      </c>
      <c r="I202" s="46" t="e">
        <f>E202-#REF!</f>
        <v>#REF!</v>
      </c>
      <c r="K202" s="47" t="e">
        <f>#REF!-F202</f>
        <v>#REF!</v>
      </c>
    </row>
    <row r="203" spans="1:11" x14ac:dyDescent="0.35">
      <c r="A203" s="163" t="s">
        <v>127</v>
      </c>
      <c r="B203" s="152" t="s">
        <v>33</v>
      </c>
      <c r="C203" s="143"/>
      <c r="D203" s="111" t="s">
        <v>1</v>
      </c>
      <c r="E203" s="129">
        <v>323511.19999999995</v>
      </c>
      <c r="F203" s="129">
        <v>198503.7</v>
      </c>
      <c r="G203" s="130">
        <v>0.61359143052852583</v>
      </c>
      <c r="H203" s="79"/>
      <c r="I203" s="80" t="e">
        <f>E203-#REF!</f>
        <v>#REF!</v>
      </c>
      <c r="K203" s="79" t="e">
        <f>#REF!-F203</f>
        <v>#REF!</v>
      </c>
    </row>
    <row r="204" spans="1:11" x14ac:dyDescent="0.35">
      <c r="A204" s="163"/>
      <c r="B204" s="152"/>
      <c r="C204" s="144"/>
      <c r="D204" s="111" t="s">
        <v>2</v>
      </c>
      <c r="E204" s="129">
        <v>170659.59999999998</v>
      </c>
      <c r="F204" s="129">
        <v>147651.30000000002</v>
      </c>
      <c r="G204" s="130">
        <v>0.86518015980349205</v>
      </c>
      <c r="H204" s="79"/>
      <c r="I204" s="80" t="e">
        <f>E204-#REF!</f>
        <v>#REF!</v>
      </c>
      <c r="K204" s="79" t="e">
        <f>#REF!-F204</f>
        <v>#REF!</v>
      </c>
    </row>
    <row r="205" spans="1:11" x14ac:dyDescent="0.35">
      <c r="A205" s="163"/>
      <c r="B205" s="152"/>
      <c r="C205" s="144"/>
      <c r="D205" s="111" t="s">
        <v>3</v>
      </c>
      <c r="E205" s="129">
        <v>38266.800000000003</v>
      </c>
      <c r="F205" s="129">
        <v>16551.5</v>
      </c>
      <c r="G205" s="130">
        <v>0.43252898073525875</v>
      </c>
      <c r="H205" s="79"/>
      <c r="I205" s="80" t="e">
        <f>E205-#REF!</f>
        <v>#REF!</v>
      </c>
      <c r="K205" s="79" t="e">
        <f>#REF!-F205</f>
        <v>#REF!</v>
      </c>
    </row>
    <row r="206" spans="1:11" x14ac:dyDescent="0.35">
      <c r="A206" s="163"/>
      <c r="B206" s="152"/>
      <c r="C206" s="145"/>
      <c r="D206" s="111" t="s">
        <v>17</v>
      </c>
      <c r="E206" s="129">
        <v>114584.8</v>
      </c>
      <c r="F206" s="129">
        <v>34300.9</v>
      </c>
      <c r="G206" s="130">
        <v>0.29934947741759815</v>
      </c>
      <c r="H206" s="79"/>
      <c r="I206" s="80" t="e">
        <f>E206-#REF!</f>
        <v>#REF!</v>
      </c>
      <c r="K206" s="79" t="e">
        <f>#REF!-F206</f>
        <v>#REF!</v>
      </c>
    </row>
    <row r="207" spans="1:11" x14ac:dyDescent="0.35">
      <c r="A207" s="163"/>
      <c r="B207" s="152"/>
      <c r="C207" s="149" t="s">
        <v>25</v>
      </c>
      <c r="D207" s="111" t="s">
        <v>1</v>
      </c>
      <c r="E207" s="129">
        <v>177372.79999999999</v>
      </c>
      <c r="F207" s="129">
        <v>52365.3</v>
      </c>
      <c r="G207" s="130">
        <f t="shared" ref="G207:G231" si="22">F207/E207</f>
        <v>0.29522734038138881</v>
      </c>
      <c r="H207" s="79"/>
      <c r="I207" s="80" t="e">
        <f>E207-#REF!</f>
        <v>#REF!</v>
      </c>
      <c r="K207" s="79" t="e">
        <f>#REF!-F207</f>
        <v>#REF!</v>
      </c>
    </row>
    <row r="208" spans="1:11" x14ac:dyDescent="0.35">
      <c r="A208" s="163"/>
      <c r="B208" s="152"/>
      <c r="C208" s="149"/>
      <c r="D208" s="111" t="s">
        <v>2</v>
      </c>
      <c r="E208" s="129">
        <f>E207-E209-E210</f>
        <v>32593.999999999985</v>
      </c>
      <c r="F208" s="129">
        <f>F207-F209-F210</f>
        <v>9585.7000000000044</v>
      </c>
      <c r="G208" s="130">
        <f t="shared" si="22"/>
        <v>0.29409400503160116</v>
      </c>
      <c r="H208" s="79"/>
      <c r="I208" s="80" t="e">
        <f>E208-#REF!</f>
        <v>#REF!</v>
      </c>
      <c r="K208" s="79" t="e">
        <f>#REF!-F208</f>
        <v>#REF!</v>
      </c>
    </row>
    <row r="209" spans="1:11" x14ac:dyDescent="0.35">
      <c r="A209" s="163"/>
      <c r="B209" s="152"/>
      <c r="C209" s="149"/>
      <c r="D209" s="111" t="s">
        <v>3</v>
      </c>
      <c r="E209" s="129">
        <v>30194</v>
      </c>
      <c r="F209" s="129">
        <v>8478.7000000000007</v>
      </c>
      <c r="G209" s="130">
        <f t="shared" si="22"/>
        <v>0.28080744518778566</v>
      </c>
      <c r="H209" s="79"/>
      <c r="I209" s="80" t="e">
        <f>E209-#REF!</f>
        <v>#REF!</v>
      </c>
      <c r="K209" s="79" t="e">
        <f>#REF!-F209</f>
        <v>#REF!</v>
      </c>
    </row>
    <row r="210" spans="1:11" x14ac:dyDescent="0.35">
      <c r="A210" s="163"/>
      <c r="B210" s="152"/>
      <c r="C210" s="149"/>
      <c r="D210" s="111" t="s">
        <v>17</v>
      </c>
      <c r="E210" s="129">
        <v>114584.8</v>
      </c>
      <c r="F210" s="129">
        <v>34300.9</v>
      </c>
      <c r="G210" s="130">
        <f t="shared" si="22"/>
        <v>0.29934947741759815</v>
      </c>
      <c r="H210" s="79"/>
      <c r="I210" s="80" t="e">
        <f>E210-#REF!</f>
        <v>#REF!</v>
      </c>
      <c r="K210" s="79" t="e">
        <f>#REF!-F210</f>
        <v>#REF!</v>
      </c>
    </row>
    <row r="211" spans="1:11" x14ac:dyDescent="0.35">
      <c r="A211" s="163"/>
      <c r="B211" s="152"/>
      <c r="C211" s="149" t="s">
        <v>8</v>
      </c>
      <c r="D211" s="111" t="s">
        <v>1</v>
      </c>
      <c r="E211" s="129">
        <v>146138.4</v>
      </c>
      <c r="F211" s="129">
        <v>146138.4</v>
      </c>
      <c r="G211" s="130">
        <v>1</v>
      </c>
      <c r="H211" s="79"/>
      <c r="I211" s="80" t="e">
        <f>E211-#REF!</f>
        <v>#REF!</v>
      </c>
      <c r="K211" s="79" t="e">
        <f>#REF!-F211</f>
        <v>#REF!</v>
      </c>
    </row>
    <row r="212" spans="1:11" x14ac:dyDescent="0.35">
      <c r="A212" s="163"/>
      <c r="B212" s="152"/>
      <c r="C212" s="149"/>
      <c r="D212" s="111" t="s">
        <v>2</v>
      </c>
      <c r="E212" s="129">
        <v>138065.60000000001</v>
      </c>
      <c r="F212" s="129">
        <v>138065.60000000001</v>
      </c>
      <c r="G212" s="130">
        <v>1</v>
      </c>
      <c r="H212" s="79"/>
      <c r="I212" s="80" t="e">
        <f>E212-#REF!</f>
        <v>#REF!</v>
      </c>
      <c r="K212" s="79" t="e">
        <f>#REF!-F212</f>
        <v>#REF!</v>
      </c>
    </row>
    <row r="213" spans="1:11" ht="19.2" customHeight="1" x14ac:dyDescent="0.35">
      <c r="A213" s="163"/>
      <c r="B213" s="152"/>
      <c r="C213" s="149"/>
      <c r="D213" s="111" t="s">
        <v>3</v>
      </c>
      <c r="E213" s="129">
        <v>8072.8</v>
      </c>
      <c r="F213" s="129">
        <v>8072.8</v>
      </c>
      <c r="G213" s="130">
        <v>1</v>
      </c>
      <c r="H213" s="79"/>
      <c r="I213" s="80" t="e">
        <f>E213-#REF!</f>
        <v>#REF!</v>
      </c>
      <c r="K213" s="79" t="e">
        <f>#REF!-F213</f>
        <v>#REF!</v>
      </c>
    </row>
    <row r="214" spans="1:11" ht="19.2" customHeight="1" x14ac:dyDescent="0.35">
      <c r="A214" s="163" t="s">
        <v>128</v>
      </c>
      <c r="B214" s="152" t="s">
        <v>34</v>
      </c>
      <c r="C214" s="149" t="s">
        <v>8</v>
      </c>
      <c r="D214" s="111" t="s">
        <v>1</v>
      </c>
      <c r="E214" s="129">
        <v>384873.2</v>
      </c>
      <c r="F214" s="129">
        <v>442648.9</v>
      </c>
      <c r="G214" s="130">
        <v>1.1501161941127624</v>
      </c>
      <c r="H214" s="79"/>
      <c r="I214" s="80" t="e">
        <f>E214-#REF!</f>
        <v>#REF!</v>
      </c>
      <c r="K214" s="79" t="e">
        <f>#REF!-F214</f>
        <v>#REF!</v>
      </c>
    </row>
    <row r="215" spans="1:11" ht="63" customHeight="1" x14ac:dyDescent="0.35">
      <c r="A215" s="163"/>
      <c r="B215" s="152"/>
      <c r="C215" s="149"/>
      <c r="D215" s="111" t="s">
        <v>2</v>
      </c>
      <c r="E215" s="129">
        <v>384873.2</v>
      </c>
      <c r="F215" s="129">
        <v>442648.9</v>
      </c>
      <c r="G215" s="130">
        <v>1.1501161941127624</v>
      </c>
      <c r="H215" s="79"/>
      <c r="I215" s="80" t="e">
        <f>E215-#REF!</f>
        <v>#REF!</v>
      </c>
      <c r="K215" s="79" t="e">
        <f>#REF!-F215</f>
        <v>#REF!</v>
      </c>
    </row>
    <row r="216" spans="1:11" x14ac:dyDescent="0.35">
      <c r="A216" s="163" t="s">
        <v>129</v>
      </c>
      <c r="B216" s="152" t="s">
        <v>97</v>
      </c>
      <c r="C216" s="149" t="s">
        <v>8</v>
      </c>
      <c r="D216" s="111" t="s">
        <v>1</v>
      </c>
      <c r="E216" s="129">
        <v>81804.899999999994</v>
      </c>
      <c r="F216" s="129">
        <v>81706.899999999994</v>
      </c>
      <c r="G216" s="130">
        <f t="shared" si="22"/>
        <v>0.99880202775139382</v>
      </c>
      <c r="H216" s="79"/>
      <c r="I216" s="80" t="e">
        <f>E216-#REF!</f>
        <v>#REF!</v>
      </c>
      <c r="K216" s="79" t="e">
        <f>#REF!-F216</f>
        <v>#REF!</v>
      </c>
    </row>
    <row r="217" spans="1:11" x14ac:dyDescent="0.35">
      <c r="A217" s="163"/>
      <c r="B217" s="152"/>
      <c r="C217" s="149"/>
      <c r="D217" s="111" t="s">
        <v>2</v>
      </c>
      <c r="E217" s="129">
        <f>E216-E218-E219</f>
        <v>76357.899999999994</v>
      </c>
      <c r="F217" s="129">
        <f>F216-F218-F219</f>
        <v>76259.899999999994</v>
      </c>
      <c r="G217" s="130">
        <f t="shared" si="22"/>
        <v>0.99871657025664662</v>
      </c>
      <c r="H217" s="79"/>
      <c r="I217" s="80" t="e">
        <f>E217-#REF!</f>
        <v>#REF!</v>
      </c>
      <c r="K217" s="79" t="e">
        <f>#REF!-F217</f>
        <v>#REF!</v>
      </c>
    </row>
    <row r="218" spans="1:11" ht="40.5" customHeight="1" x14ac:dyDescent="0.35">
      <c r="A218" s="163"/>
      <c r="B218" s="152"/>
      <c r="C218" s="149"/>
      <c r="D218" s="111" t="s">
        <v>3</v>
      </c>
      <c r="E218" s="129">
        <v>5447</v>
      </c>
      <c r="F218" s="129">
        <v>5447</v>
      </c>
      <c r="G218" s="130">
        <f t="shared" si="22"/>
        <v>1</v>
      </c>
      <c r="H218" s="79"/>
      <c r="I218" s="80" t="e">
        <f>E218-#REF!</f>
        <v>#REF!</v>
      </c>
      <c r="K218" s="79" t="e">
        <f>#REF!-F218</f>
        <v>#REF!</v>
      </c>
    </row>
    <row r="219" spans="1:11" s="3" customFormat="1" ht="16.8" hidden="1" x14ac:dyDescent="0.3">
      <c r="A219" s="58"/>
      <c r="B219" s="154"/>
      <c r="C219" s="150"/>
      <c r="D219" s="135" t="s">
        <v>17</v>
      </c>
      <c r="E219" s="136">
        <v>0</v>
      </c>
      <c r="F219" s="136">
        <v>0</v>
      </c>
      <c r="G219" s="61" t="e">
        <f t="shared" si="22"/>
        <v>#DIV/0!</v>
      </c>
      <c r="H219" s="52"/>
      <c r="I219" s="53" t="e">
        <f>E219-#REF!</f>
        <v>#REF!</v>
      </c>
      <c r="K219" s="52" t="e">
        <f>#REF!-F219</f>
        <v>#REF!</v>
      </c>
    </row>
    <row r="220" spans="1:11" x14ac:dyDescent="0.35">
      <c r="A220" s="163" t="s">
        <v>130</v>
      </c>
      <c r="B220" s="152" t="s">
        <v>98</v>
      </c>
      <c r="C220" s="149" t="s">
        <v>8</v>
      </c>
      <c r="D220" s="111" t="s">
        <v>1</v>
      </c>
      <c r="E220" s="129">
        <v>716902.6</v>
      </c>
      <c r="F220" s="129">
        <v>716598.9</v>
      </c>
      <c r="G220" s="130">
        <f t="shared" si="22"/>
        <v>0.99957637202041116</v>
      </c>
      <c r="H220" s="79"/>
      <c r="I220" s="80" t="e">
        <f>E220-#REF!</f>
        <v>#REF!</v>
      </c>
      <c r="K220" s="79" t="e">
        <f>#REF!-F220</f>
        <v>#REF!</v>
      </c>
    </row>
    <row r="221" spans="1:11" x14ac:dyDescent="0.35">
      <c r="A221" s="163"/>
      <c r="B221" s="152"/>
      <c r="C221" s="149"/>
      <c r="D221" s="111" t="s">
        <v>2</v>
      </c>
      <c r="E221" s="129">
        <f>E220-E222-E223</f>
        <v>715126.2</v>
      </c>
      <c r="F221" s="129">
        <f>F220-F222-F223</f>
        <v>715126.20000000007</v>
      </c>
      <c r="G221" s="130">
        <f t="shared" si="22"/>
        <v>1.0000000000000002</v>
      </c>
      <c r="H221" s="79"/>
      <c r="I221" s="80" t="e">
        <f>E221-#REF!</f>
        <v>#REF!</v>
      </c>
      <c r="K221" s="79" t="e">
        <f>#REF!-F221</f>
        <v>#REF!</v>
      </c>
    </row>
    <row r="222" spans="1:11" ht="42" customHeight="1" x14ac:dyDescent="0.35">
      <c r="A222" s="163"/>
      <c r="B222" s="152"/>
      <c r="C222" s="149"/>
      <c r="D222" s="111" t="s">
        <v>3</v>
      </c>
      <c r="E222" s="129">
        <v>1776.4</v>
      </c>
      <c r="F222" s="129">
        <v>1472.7</v>
      </c>
      <c r="G222" s="130">
        <f t="shared" si="22"/>
        <v>0.82903625309614948</v>
      </c>
      <c r="H222" s="79"/>
      <c r="I222" s="80" t="e">
        <f>E222-#REF!</f>
        <v>#REF!</v>
      </c>
      <c r="K222" s="79" t="e">
        <f>#REF!-F222</f>
        <v>#REF!</v>
      </c>
    </row>
    <row r="223" spans="1:11" s="3" customFormat="1" ht="18.75" hidden="1" customHeight="1" x14ac:dyDescent="0.3">
      <c r="A223" s="58"/>
      <c r="B223" s="154"/>
      <c r="C223" s="150"/>
      <c r="D223" s="135" t="s">
        <v>17</v>
      </c>
      <c r="E223" s="136">
        <v>0</v>
      </c>
      <c r="F223" s="136">
        <v>0</v>
      </c>
      <c r="G223" s="61" t="e">
        <f t="shared" si="22"/>
        <v>#DIV/0!</v>
      </c>
      <c r="H223" s="52"/>
      <c r="I223" s="53" t="e">
        <f>E223-#REF!</f>
        <v>#REF!</v>
      </c>
      <c r="K223" s="52" t="e">
        <f>#REF!-F223</f>
        <v>#REF!</v>
      </c>
    </row>
    <row r="224" spans="1:11" x14ac:dyDescent="0.35">
      <c r="A224" s="163" t="s">
        <v>131</v>
      </c>
      <c r="B224" s="152" t="s">
        <v>59</v>
      </c>
      <c r="C224" s="149" t="s">
        <v>8</v>
      </c>
      <c r="D224" s="111" t="s">
        <v>1</v>
      </c>
      <c r="E224" s="129">
        <v>11330</v>
      </c>
      <c r="F224" s="129">
        <v>10698.8</v>
      </c>
      <c r="G224" s="130">
        <f t="shared" si="22"/>
        <v>0.94428949691085606</v>
      </c>
      <c r="H224" s="79"/>
      <c r="I224" s="80" t="e">
        <f>E224-#REF!</f>
        <v>#REF!</v>
      </c>
      <c r="K224" s="79" t="e">
        <f>#REF!-F224</f>
        <v>#REF!</v>
      </c>
    </row>
    <row r="225" spans="1:11" ht="59.25" customHeight="1" x14ac:dyDescent="0.35">
      <c r="A225" s="163"/>
      <c r="B225" s="152"/>
      <c r="C225" s="149"/>
      <c r="D225" s="111" t="s">
        <v>2</v>
      </c>
      <c r="E225" s="129">
        <f>E224-E226-E227</f>
        <v>11330</v>
      </c>
      <c r="F225" s="129">
        <f>F224-F226-F227</f>
        <v>10698.8</v>
      </c>
      <c r="G225" s="130">
        <f t="shared" si="22"/>
        <v>0.94428949691085606</v>
      </c>
      <c r="H225" s="79"/>
      <c r="I225" s="80" t="e">
        <f>E225-#REF!</f>
        <v>#REF!</v>
      </c>
      <c r="K225" s="79" t="e">
        <f>#REF!-F225</f>
        <v>#REF!</v>
      </c>
    </row>
    <row r="226" spans="1:11" s="3" customFormat="1" ht="16.8" hidden="1" x14ac:dyDescent="0.3">
      <c r="A226" s="58"/>
      <c r="B226" s="154"/>
      <c r="C226" s="150"/>
      <c r="D226" s="123" t="s">
        <v>3</v>
      </c>
      <c r="E226" s="124">
        <v>0</v>
      </c>
      <c r="F226" s="124">
        <v>0</v>
      </c>
      <c r="G226" s="61" t="e">
        <f t="shared" si="22"/>
        <v>#DIV/0!</v>
      </c>
      <c r="H226" s="52"/>
      <c r="I226" s="53" t="e">
        <f>E226-#REF!</f>
        <v>#REF!</v>
      </c>
      <c r="K226" s="52" t="e">
        <f>#REF!-F226</f>
        <v>#REF!</v>
      </c>
    </row>
    <row r="227" spans="1:11" s="3" customFormat="1" ht="21.75" hidden="1" customHeight="1" x14ac:dyDescent="0.3">
      <c r="A227" s="58"/>
      <c r="B227" s="154"/>
      <c r="C227" s="150"/>
      <c r="D227" s="65" t="s">
        <v>17</v>
      </c>
      <c r="E227" s="66">
        <v>0</v>
      </c>
      <c r="F227" s="66">
        <v>0</v>
      </c>
      <c r="G227" s="61" t="e">
        <f t="shared" si="22"/>
        <v>#DIV/0!</v>
      </c>
      <c r="H227" s="52"/>
      <c r="I227" s="53" t="e">
        <f>E227-#REF!</f>
        <v>#REF!</v>
      </c>
      <c r="K227" s="52" t="e">
        <f>#REF!-F227</f>
        <v>#REF!</v>
      </c>
    </row>
    <row r="228" spans="1:11" x14ac:dyDescent="0.35">
      <c r="A228" s="163">
        <v>5</v>
      </c>
      <c r="B228" s="152" t="s">
        <v>177</v>
      </c>
      <c r="C228" s="152"/>
      <c r="D228" s="111" t="s">
        <v>1</v>
      </c>
      <c r="E228" s="129">
        <f>E229+E230+E240</f>
        <v>608480.9</v>
      </c>
      <c r="F228" s="129">
        <f>F229+F230+F240</f>
        <v>605670.79999999993</v>
      </c>
      <c r="G228" s="130">
        <f t="shared" si="22"/>
        <v>0.99538177780107795</v>
      </c>
      <c r="H228" s="79"/>
      <c r="I228" s="80" t="e">
        <f>E228-#REF!</f>
        <v>#REF!</v>
      </c>
      <c r="K228" s="79" t="e">
        <f>#REF!-F228</f>
        <v>#REF!</v>
      </c>
    </row>
    <row r="229" spans="1:11" x14ac:dyDescent="0.35">
      <c r="A229" s="163"/>
      <c r="B229" s="152"/>
      <c r="C229" s="152"/>
      <c r="D229" s="111" t="s">
        <v>2</v>
      </c>
      <c r="E229" s="129">
        <f>E242+E256+E260</f>
        <v>594186.4</v>
      </c>
      <c r="F229" s="129">
        <f>F242+F256+F260</f>
        <v>591376.29999999993</v>
      </c>
      <c r="G229" s="130">
        <f t="shared" si="22"/>
        <v>0.99527067600335506</v>
      </c>
      <c r="H229" s="79">
        <f>E229+E230</f>
        <v>601690.70000000007</v>
      </c>
      <c r="I229" s="80" t="e">
        <f>E229-#REF!</f>
        <v>#REF!</v>
      </c>
      <c r="K229" s="79" t="e">
        <f>#REF!-F229</f>
        <v>#REF!</v>
      </c>
    </row>
    <row r="230" spans="1:11" x14ac:dyDescent="0.35">
      <c r="A230" s="163"/>
      <c r="B230" s="152"/>
      <c r="C230" s="152"/>
      <c r="D230" s="111" t="s">
        <v>3</v>
      </c>
      <c r="E230" s="129">
        <f>E243+E257+E261</f>
        <v>7504.3</v>
      </c>
      <c r="F230" s="129">
        <f>F243+F257+F261</f>
        <v>7504.3</v>
      </c>
      <c r="G230" s="130">
        <f t="shared" si="22"/>
        <v>1</v>
      </c>
      <c r="H230" s="79"/>
      <c r="I230" s="80" t="e">
        <f>E230-#REF!</f>
        <v>#REF!</v>
      </c>
      <c r="K230" s="79" t="e">
        <f>#REF!-F230</f>
        <v>#REF!</v>
      </c>
    </row>
    <row r="231" spans="1:11" s="54" customFormat="1" ht="16.8" hidden="1" customHeight="1" x14ac:dyDescent="0.3">
      <c r="A231" s="164"/>
      <c r="B231" s="176"/>
      <c r="C231" s="153"/>
      <c r="D231" s="115" t="s">
        <v>17</v>
      </c>
      <c r="E231" s="116">
        <f>SUM(E244,E258,E262,E266,E266)</f>
        <v>0</v>
      </c>
      <c r="F231" s="116">
        <f>SUM(F244,F258,F262,F266,F266)</f>
        <v>0</v>
      </c>
      <c r="G231" s="61" t="e">
        <f t="shared" si="22"/>
        <v>#DIV/0!</v>
      </c>
      <c r="H231" s="52"/>
      <c r="I231" s="53" t="e">
        <f>E231-#REF!</f>
        <v>#REF!</v>
      </c>
      <c r="K231" s="52" t="e">
        <f>#REF!-F231</f>
        <v>#REF!</v>
      </c>
    </row>
    <row r="232" spans="1:11" s="5" customFormat="1" ht="16.8" hidden="1" customHeight="1" x14ac:dyDescent="0.3">
      <c r="A232" s="164"/>
      <c r="B232" s="176"/>
      <c r="C232" s="153"/>
      <c r="D232" s="10"/>
      <c r="E232" s="11">
        <f t="shared" ref="E232:F235" si="23">E246+E250+E255+E259</f>
        <v>601690.70000000007</v>
      </c>
      <c r="F232" s="11">
        <f t="shared" si="23"/>
        <v>598880.6</v>
      </c>
      <c r="I232" s="46" t="e">
        <f>E232-#REF!</f>
        <v>#REF!</v>
      </c>
      <c r="K232" s="47" t="e">
        <f>#REF!-F232</f>
        <v>#REF!</v>
      </c>
    </row>
    <row r="233" spans="1:11" s="5" customFormat="1" ht="16.8" hidden="1" customHeight="1" x14ac:dyDescent="0.3">
      <c r="A233" s="164"/>
      <c r="B233" s="176"/>
      <c r="C233" s="153"/>
      <c r="D233" s="10"/>
      <c r="E233" s="11">
        <f t="shared" si="23"/>
        <v>594186.4</v>
      </c>
      <c r="F233" s="11">
        <f t="shared" si="23"/>
        <v>591376.29999999993</v>
      </c>
      <c r="I233" s="46" t="e">
        <f>E233-#REF!</f>
        <v>#REF!</v>
      </c>
      <c r="K233" s="47" t="e">
        <f>#REF!-F233</f>
        <v>#REF!</v>
      </c>
    </row>
    <row r="234" spans="1:11" s="5" customFormat="1" ht="16.8" hidden="1" customHeight="1" x14ac:dyDescent="0.3">
      <c r="A234" s="164"/>
      <c r="B234" s="176"/>
      <c r="C234" s="153"/>
      <c r="D234" s="10"/>
      <c r="E234" s="11">
        <f t="shared" si="23"/>
        <v>7504.3</v>
      </c>
      <c r="F234" s="11">
        <f t="shared" si="23"/>
        <v>7504.3</v>
      </c>
      <c r="I234" s="46" t="e">
        <f>E234-#REF!</f>
        <v>#REF!</v>
      </c>
      <c r="K234" s="47" t="e">
        <f>#REF!-F234</f>
        <v>#REF!</v>
      </c>
    </row>
    <row r="235" spans="1:11" s="5" customFormat="1" ht="16.8" hidden="1" customHeight="1" x14ac:dyDescent="0.3">
      <c r="A235" s="164"/>
      <c r="B235" s="176"/>
      <c r="C235" s="153"/>
      <c r="D235" s="10"/>
      <c r="E235" s="11">
        <f t="shared" si="23"/>
        <v>0</v>
      </c>
      <c r="F235" s="11">
        <f t="shared" si="23"/>
        <v>0</v>
      </c>
      <c r="I235" s="46" t="e">
        <f>E235-#REF!</f>
        <v>#REF!</v>
      </c>
      <c r="K235" s="47" t="e">
        <f>#REF!-F235</f>
        <v>#REF!</v>
      </c>
    </row>
    <row r="236" spans="1:11" s="5" customFormat="1" ht="16.8" hidden="1" customHeight="1" x14ac:dyDescent="0.3">
      <c r="A236" s="164"/>
      <c r="B236" s="176"/>
      <c r="C236" s="153"/>
      <c r="D236" s="9"/>
      <c r="E236" s="12">
        <f t="shared" ref="E236:F239" si="24">E232-E228</f>
        <v>-6790.1999999999534</v>
      </c>
      <c r="F236" s="12">
        <f t="shared" si="24"/>
        <v>-6790.1999999999534</v>
      </c>
      <c r="I236" s="46" t="e">
        <f>E236-#REF!</f>
        <v>#REF!</v>
      </c>
      <c r="K236" s="47" t="e">
        <f>#REF!-F236</f>
        <v>#REF!</v>
      </c>
    </row>
    <row r="237" spans="1:11" s="5" customFormat="1" ht="16.8" hidden="1" customHeight="1" x14ac:dyDescent="0.3">
      <c r="A237" s="164"/>
      <c r="B237" s="176"/>
      <c r="C237" s="153"/>
      <c r="D237" s="9"/>
      <c r="E237" s="12">
        <f t="shared" si="24"/>
        <v>0</v>
      </c>
      <c r="F237" s="12">
        <f t="shared" si="24"/>
        <v>0</v>
      </c>
      <c r="I237" s="46" t="e">
        <f>E237-#REF!</f>
        <v>#REF!</v>
      </c>
      <c r="K237" s="47" t="e">
        <f>#REF!-F237</f>
        <v>#REF!</v>
      </c>
    </row>
    <row r="238" spans="1:11" s="5" customFormat="1" ht="16.8" hidden="1" customHeight="1" x14ac:dyDescent="0.3">
      <c r="A238" s="164"/>
      <c r="B238" s="176"/>
      <c r="C238" s="153"/>
      <c r="D238" s="9"/>
      <c r="E238" s="12">
        <f t="shared" si="24"/>
        <v>0</v>
      </c>
      <c r="F238" s="12">
        <f t="shared" si="24"/>
        <v>0</v>
      </c>
      <c r="I238" s="46" t="e">
        <f>E238-#REF!</f>
        <v>#REF!</v>
      </c>
      <c r="K238" s="47" t="e">
        <f>#REF!-F238</f>
        <v>#REF!</v>
      </c>
    </row>
    <row r="239" spans="1:11" s="5" customFormat="1" ht="16.8" hidden="1" customHeight="1" x14ac:dyDescent="0.3">
      <c r="A239" s="164"/>
      <c r="B239" s="176"/>
      <c r="C239" s="153"/>
      <c r="D239" s="63"/>
      <c r="E239" s="64">
        <f t="shared" si="24"/>
        <v>0</v>
      </c>
      <c r="F239" s="64">
        <f t="shared" si="24"/>
        <v>0</v>
      </c>
      <c r="I239" s="46" t="e">
        <f>E239-#REF!</f>
        <v>#REF!</v>
      </c>
      <c r="K239" s="47" t="e">
        <f>#REF!-F239</f>
        <v>#REF!</v>
      </c>
    </row>
    <row r="240" spans="1:11" s="81" customFormat="1" x14ac:dyDescent="0.3">
      <c r="A240" s="163"/>
      <c r="B240" s="152"/>
      <c r="C240" s="152"/>
      <c r="D240" s="111" t="s">
        <v>47</v>
      </c>
      <c r="E240" s="129">
        <v>6790.2</v>
      </c>
      <c r="F240" s="129">
        <v>6790.2</v>
      </c>
      <c r="G240" s="130">
        <f t="shared" ref="G240" si="25">F240/E240</f>
        <v>1</v>
      </c>
      <c r="I240" s="82"/>
      <c r="K240" s="83"/>
    </row>
    <row r="241" spans="1:11" ht="18" customHeight="1" x14ac:dyDescent="0.35">
      <c r="A241" s="163" t="s">
        <v>132</v>
      </c>
      <c r="B241" s="152" t="s">
        <v>60</v>
      </c>
      <c r="C241" s="158"/>
      <c r="D241" s="111" t="s">
        <v>1</v>
      </c>
      <c r="E241" s="129">
        <f>E246+E250+E245</f>
        <v>143535.30000000002</v>
      </c>
      <c r="F241" s="129">
        <f>F246+F250+F245</f>
        <v>141227.20000000001</v>
      </c>
      <c r="G241" s="130">
        <f t="shared" ref="G241:G266" si="26">F241/E241</f>
        <v>0.98391963510021574</v>
      </c>
      <c r="H241" s="79"/>
      <c r="I241" s="80" t="e">
        <f>E241-#REF!</f>
        <v>#REF!</v>
      </c>
      <c r="K241" s="79" t="e">
        <f>#REF!-F241</f>
        <v>#REF!</v>
      </c>
    </row>
    <row r="242" spans="1:11" x14ac:dyDescent="0.35">
      <c r="A242" s="163"/>
      <c r="B242" s="152"/>
      <c r="C242" s="158"/>
      <c r="D242" s="111" t="s">
        <v>2</v>
      </c>
      <c r="E242" s="129">
        <f>E246+E251</f>
        <v>136745.1</v>
      </c>
      <c r="F242" s="129">
        <f>F246+F251</f>
        <v>134437</v>
      </c>
      <c r="G242" s="130">
        <f t="shared" si="26"/>
        <v>0.98312115022768631</v>
      </c>
      <c r="H242" s="79"/>
      <c r="I242" s="80" t="e">
        <f>E242-#REF!</f>
        <v>#REF!</v>
      </c>
      <c r="K242" s="79" t="e">
        <f>#REF!-F242</f>
        <v>#REF!</v>
      </c>
    </row>
    <row r="243" spans="1:11" s="3" customFormat="1" ht="16.8" hidden="1" customHeight="1" x14ac:dyDescent="0.3">
      <c r="A243" s="164"/>
      <c r="B243" s="147"/>
      <c r="C243" s="177"/>
      <c r="D243" s="123" t="s">
        <v>3</v>
      </c>
      <c r="E243" s="124">
        <f>E248+E252</f>
        <v>0</v>
      </c>
      <c r="F243" s="124">
        <f>F248+F252</f>
        <v>0</v>
      </c>
      <c r="G243" s="61" t="e">
        <f t="shared" si="26"/>
        <v>#DIV/0!</v>
      </c>
      <c r="H243" s="52"/>
      <c r="I243" s="53" t="e">
        <f>E243-#REF!</f>
        <v>#REF!</v>
      </c>
      <c r="K243" s="52" t="e">
        <f>#REF!-F243</f>
        <v>#REF!</v>
      </c>
    </row>
    <row r="244" spans="1:11" s="3" customFormat="1" ht="16.8" hidden="1" customHeight="1" x14ac:dyDescent="0.3">
      <c r="A244" s="164"/>
      <c r="B244" s="147"/>
      <c r="C244" s="177"/>
      <c r="D244" s="65" t="s">
        <v>17</v>
      </c>
      <c r="E244" s="66">
        <f>E248+E253+E258</f>
        <v>0</v>
      </c>
      <c r="F244" s="66">
        <f>F253+F258</f>
        <v>0</v>
      </c>
      <c r="G244" s="61" t="e">
        <f t="shared" si="26"/>
        <v>#DIV/0!</v>
      </c>
      <c r="H244" s="52"/>
      <c r="I244" s="53" t="e">
        <f>E244-#REF!</f>
        <v>#REF!</v>
      </c>
      <c r="K244" s="52" t="e">
        <f>#REF!-F244</f>
        <v>#REF!</v>
      </c>
    </row>
    <row r="245" spans="1:11" x14ac:dyDescent="0.35">
      <c r="A245" s="163"/>
      <c r="B245" s="152"/>
      <c r="C245" s="158"/>
      <c r="D245" s="111" t="s">
        <v>47</v>
      </c>
      <c r="E245" s="129">
        <v>6790.2</v>
      </c>
      <c r="F245" s="129">
        <v>6790.2</v>
      </c>
      <c r="G245" s="130">
        <f t="shared" ref="G245" si="27">F245/E245</f>
        <v>1</v>
      </c>
      <c r="H245" s="79"/>
      <c r="I245" s="80"/>
      <c r="K245" s="79"/>
    </row>
    <row r="246" spans="1:11" x14ac:dyDescent="0.35">
      <c r="A246" s="163"/>
      <c r="B246" s="152"/>
      <c r="C246" s="149" t="s">
        <v>16</v>
      </c>
      <c r="D246" s="111" t="s">
        <v>1</v>
      </c>
      <c r="E246" s="129">
        <v>110112</v>
      </c>
      <c r="F246" s="129">
        <v>110112</v>
      </c>
      <c r="G246" s="130">
        <f t="shared" si="26"/>
        <v>1</v>
      </c>
      <c r="H246" s="79"/>
      <c r="I246" s="80" t="e">
        <f>E246-#REF!</f>
        <v>#REF!</v>
      </c>
      <c r="K246" s="79" t="e">
        <f>#REF!-F246</f>
        <v>#REF!</v>
      </c>
    </row>
    <row r="247" spans="1:11" x14ac:dyDescent="0.35">
      <c r="A247" s="163"/>
      <c r="B247" s="152"/>
      <c r="C247" s="149"/>
      <c r="D247" s="111" t="s">
        <v>2</v>
      </c>
      <c r="E247" s="129">
        <f>E246-E248-E249</f>
        <v>110112</v>
      </c>
      <c r="F247" s="129">
        <f>F246-F248-F249</f>
        <v>110112</v>
      </c>
      <c r="G247" s="130">
        <f t="shared" si="26"/>
        <v>1</v>
      </c>
      <c r="H247" s="79"/>
      <c r="I247" s="80" t="e">
        <f>E247-#REF!</f>
        <v>#REF!</v>
      </c>
      <c r="K247" s="79" t="e">
        <f>#REF!-F247</f>
        <v>#REF!</v>
      </c>
    </row>
    <row r="248" spans="1:11" s="3" customFormat="1" ht="16.8" hidden="1" customHeight="1" x14ac:dyDescent="0.3">
      <c r="A248" s="164"/>
      <c r="B248" s="147"/>
      <c r="C248" s="181"/>
      <c r="D248" s="123" t="s">
        <v>3</v>
      </c>
      <c r="E248" s="124">
        <v>0</v>
      </c>
      <c r="F248" s="124">
        <v>0</v>
      </c>
      <c r="G248" s="61" t="e">
        <f t="shared" si="26"/>
        <v>#DIV/0!</v>
      </c>
      <c r="H248" s="52"/>
      <c r="I248" s="53" t="e">
        <f>E248-#REF!</f>
        <v>#REF!</v>
      </c>
      <c r="K248" s="52" t="e">
        <f>#REF!-F248</f>
        <v>#REF!</v>
      </c>
    </row>
    <row r="249" spans="1:11" s="3" customFormat="1" ht="16.8" hidden="1" customHeight="1" x14ac:dyDescent="0.3">
      <c r="A249" s="164"/>
      <c r="B249" s="147"/>
      <c r="C249" s="181"/>
      <c r="D249" s="65" t="s">
        <v>17</v>
      </c>
      <c r="E249" s="66">
        <v>0</v>
      </c>
      <c r="F249" s="66">
        <v>0</v>
      </c>
      <c r="G249" s="61" t="e">
        <f t="shared" si="26"/>
        <v>#DIV/0!</v>
      </c>
      <c r="H249" s="52"/>
      <c r="I249" s="53" t="e">
        <f>E249-#REF!</f>
        <v>#REF!</v>
      </c>
      <c r="K249" s="52" t="e">
        <f>#REF!-F249</f>
        <v>#REF!</v>
      </c>
    </row>
    <row r="250" spans="1:11" x14ac:dyDescent="0.35">
      <c r="A250" s="163"/>
      <c r="B250" s="152"/>
      <c r="C250" s="149" t="s">
        <v>25</v>
      </c>
      <c r="D250" s="111" t="s">
        <v>1</v>
      </c>
      <c r="E250" s="129">
        <v>26633.1</v>
      </c>
      <c r="F250" s="129">
        <v>24325</v>
      </c>
      <c r="G250" s="130">
        <f t="shared" si="26"/>
        <v>0.91333716315412028</v>
      </c>
      <c r="H250" s="79"/>
      <c r="I250" s="80" t="e">
        <f>E250-#REF!</f>
        <v>#REF!</v>
      </c>
      <c r="K250" s="79" t="e">
        <f>#REF!-F250</f>
        <v>#REF!</v>
      </c>
    </row>
    <row r="251" spans="1:11" x14ac:dyDescent="0.35">
      <c r="A251" s="163"/>
      <c r="B251" s="152"/>
      <c r="C251" s="149"/>
      <c r="D251" s="111" t="s">
        <v>2</v>
      </c>
      <c r="E251" s="129">
        <f>E250-E252-E253</f>
        <v>26633.1</v>
      </c>
      <c r="F251" s="129">
        <f>F250-F252-F253</f>
        <v>24325</v>
      </c>
      <c r="G251" s="130">
        <f t="shared" si="26"/>
        <v>0.91333716315412028</v>
      </c>
      <c r="H251" s="79"/>
      <c r="I251" s="80" t="e">
        <f>E251-#REF!</f>
        <v>#REF!</v>
      </c>
      <c r="K251" s="79" t="e">
        <f>#REF!-F251</f>
        <v>#REF!</v>
      </c>
    </row>
    <row r="252" spans="1:11" s="3" customFormat="1" ht="16.8" hidden="1" customHeight="1" x14ac:dyDescent="0.3">
      <c r="A252" s="164"/>
      <c r="B252" s="147"/>
      <c r="C252" s="175"/>
      <c r="D252" s="123" t="s">
        <v>3</v>
      </c>
      <c r="E252" s="124">
        <v>0</v>
      </c>
      <c r="F252" s="124">
        <v>0</v>
      </c>
      <c r="G252" s="61" t="e">
        <f t="shared" si="26"/>
        <v>#DIV/0!</v>
      </c>
      <c r="H252" s="52"/>
      <c r="I252" s="53" t="e">
        <f>E252-#REF!</f>
        <v>#REF!</v>
      </c>
      <c r="K252" s="52" t="e">
        <f>#REF!-F252</f>
        <v>#REF!</v>
      </c>
    </row>
    <row r="253" spans="1:11" s="3" customFormat="1" ht="16.8" hidden="1" customHeight="1" x14ac:dyDescent="0.3">
      <c r="A253" s="164"/>
      <c r="B253" s="147"/>
      <c r="C253" s="175"/>
      <c r="D253" s="65" t="s">
        <v>17</v>
      </c>
      <c r="E253" s="66">
        <v>0</v>
      </c>
      <c r="F253" s="66">
        <v>0</v>
      </c>
      <c r="G253" s="61" t="e">
        <f t="shared" si="26"/>
        <v>#DIV/0!</v>
      </c>
      <c r="H253" s="52"/>
      <c r="I253" s="53" t="e">
        <f>E253-#REF!</f>
        <v>#REF!</v>
      </c>
      <c r="K253" s="52" t="e">
        <f>#REF!-F253</f>
        <v>#REF!</v>
      </c>
    </row>
    <row r="254" spans="1:11" x14ac:dyDescent="0.35">
      <c r="A254" s="163"/>
      <c r="B254" s="152"/>
      <c r="C254" s="149"/>
      <c r="D254" s="111" t="s">
        <v>47</v>
      </c>
      <c r="E254" s="129">
        <v>6790.2</v>
      </c>
      <c r="F254" s="129">
        <v>6790.2</v>
      </c>
      <c r="G254" s="130">
        <f t="shared" si="26"/>
        <v>1</v>
      </c>
      <c r="H254" s="79"/>
      <c r="I254" s="80"/>
      <c r="K254" s="79"/>
    </row>
    <row r="255" spans="1:11" x14ac:dyDescent="0.35">
      <c r="A255" s="163" t="s">
        <v>133</v>
      </c>
      <c r="B255" s="152" t="s">
        <v>184</v>
      </c>
      <c r="C255" s="149" t="s">
        <v>16</v>
      </c>
      <c r="D255" s="111" t="s">
        <v>1</v>
      </c>
      <c r="E255" s="129">
        <v>451122.2</v>
      </c>
      <c r="F255" s="129">
        <v>450659.5</v>
      </c>
      <c r="G255" s="130">
        <f t="shared" si="26"/>
        <v>0.99897433555697324</v>
      </c>
      <c r="H255" s="79"/>
      <c r="I255" s="80" t="e">
        <f>E255-#REF!</f>
        <v>#REF!</v>
      </c>
      <c r="K255" s="79" t="e">
        <f>#REF!-F255</f>
        <v>#REF!</v>
      </c>
    </row>
    <row r="256" spans="1:11" x14ac:dyDescent="0.35">
      <c r="A256" s="163"/>
      <c r="B256" s="152"/>
      <c r="C256" s="149"/>
      <c r="D256" s="111" t="s">
        <v>2</v>
      </c>
      <c r="E256" s="129">
        <f>E255-E257-E258</f>
        <v>443617.9</v>
      </c>
      <c r="F256" s="129">
        <f>F255-F257-F258</f>
        <v>443155.20000000001</v>
      </c>
      <c r="G256" s="130">
        <f t="shared" si="26"/>
        <v>0.99895698527944876</v>
      </c>
      <c r="H256" s="79"/>
      <c r="I256" s="80" t="e">
        <f>E256-#REF!</f>
        <v>#REF!</v>
      </c>
      <c r="K256" s="79" t="e">
        <f>#REF!-F256</f>
        <v>#REF!</v>
      </c>
    </row>
    <row r="257" spans="1:11" x14ac:dyDescent="0.35">
      <c r="A257" s="163"/>
      <c r="B257" s="152"/>
      <c r="C257" s="149"/>
      <c r="D257" s="111" t="s">
        <v>3</v>
      </c>
      <c r="E257" s="129">
        <v>7504.3</v>
      </c>
      <c r="F257" s="129">
        <v>7504.3</v>
      </c>
      <c r="G257" s="130">
        <f t="shared" si="26"/>
        <v>1</v>
      </c>
      <c r="H257" s="79"/>
      <c r="I257" s="80" t="e">
        <f>E257-#REF!</f>
        <v>#REF!</v>
      </c>
      <c r="K257" s="79" t="e">
        <f>#REF!-F257</f>
        <v>#REF!</v>
      </c>
    </row>
    <row r="258" spans="1:11" s="3" customFormat="1" ht="16.8" hidden="1" customHeight="1" x14ac:dyDescent="0.3">
      <c r="A258" s="109"/>
      <c r="B258" s="154"/>
      <c r="C258" s="150"/>
      <c r="D258" s="135" t="s">
        <v>17</v>
      </c>
      <c r="E258" s="136">
        <v>0</v>
      </c>
      <c r="F258" s="136">
        <v>0</v>
      </c>
      <c r="G258" s="61" t="e">
        <f t="shared" si="26"/>
        <v>#DIV/0!</v>
      </c>
      <c r="H258" s="52"/>
      <c r="I258" s="53" t="e">
        <f>E258-#REF!</f>
        <v>#REF!</v>
      </c>
      <c r="K258" s="52" t="e">
        <f>#REF!-F258</f>
        <v>#REF!</v>
      </c>
    </row>
    <row r="259" spans="1:11" x14ac:dyDescent="0.35">
      <c r="A259" s="163" t="s">
        <v>134</v>
      </c>
      <c r="B259" s="152" t="s">
        <v>99</v>
      </c>
      <c r="C259" s="149" t="s">
        <v>16</v>
      </c>
      <c r="D259" s="111" t="s">
        <v>1</v>
      </c>
      <c r="E259" s="129">
        <v>13823.4</v>
      </c>
      <c r="F259" s="129">
        <v>13784.1</v>
      </c>
      <c r="G259" s="130">
        <f t="shared" si="26"/>
        <v>0.99715699466122665</v>
      </c>
      <c r="H259" s="79"/>
      <c r="I259" s="80" t="e">
        <f>E259-#REF!</f>
        <v>#REF!</v>
      </c>
      <c r="K259" s="79" t="e">
        <f>#REF!-F259</f>
        <v>#REF!</v>
      </c>
    </row>
    <row r="260" spans="1:11" ht="81" customHeight="1" x14ac:dyDescent="0.35">
      <c r="A260" s="163"/>
      <c r="B260" s="152"/>
      <c r="C260" s="149"/>
      <c r="D260" s="111" t="s">
        <v>2</v>
      </c>
      <c r="E260" s="129">
        <f>E259-E261-E262</f>
        <v>13823.4</v>
      </c>
      <c r="F260" s="129">
        <f>F259-F261-F262</f>
        <v>13784.1</v>
      </c>
      <c r="G260" s="130">
        <f t="shared" si="26"/>
        <v>0.99715699466122665</v>
      </c>
      <c r="H260" s="79"/>
      <c r="I260" s="80" t="e">
        <f>E260-#REF!</f>
        <v>#REF!</v>
      </c>
      <c r="K260" s="79" t="e">
        <f>#REF!-F260</f>
        <v>#REF!</v>
      </c>
    </row>
    <row r="261" spans="1:11" s="3" customFormat="1" ht="16.8" hidden="1" customHeight="1" x14ac:dyDescent="0.3">
      <c r="A261" s="109"/>
      <c r="B261" s="154"/>
      <c r="C261" s="150"/>
      <c r="D261" s="123" t="s">
        <v>3</v>
      </c>
      <c r="E261" s="124">
        <v>0</v>
      </c>
      <c r="F261" s="124">
        <v>0</v>
      </c>
      <c r="G261" s="61" t="e">
        <f t="shared" si="26"/>
        <v>#DIV/0!</v>
      </c>
      <c r="H261" s="52"/>
      <c r="I261" s="53" t="e">
        <f>E261-#REF!</f>
        <v>#REF!</v>
      </c>
      <c r="K261" s="52" t="e">
        <f>#REF!-F261</f>
        <v>#REF!</v>
      </c>
    </row>
    <row r="262" spans="1:11" s="3" customFormat="1" ht="16.8" hidden="1" customHeight="1" x14ac:dyDescent="0.3">
      <c r="A262" s="109"/>
      <c r="B262" s="154"/>
      <c r="C262" s="150"/>
      <c r="D262" s="65" t="s">
        <v>17</v>
      </c>
      <c r="E262" s="66">
        <v>0</v>
      </c>
      <c r="F262" s="66">
        <v>0</v>
      </c>
      <c r="G262" s="61" t="e">
        <f t="shared" si="26"/>
        <v>#DIV/0!</v>
      </c>
      <c r="H262" s="52"/>
      <c r="I262" s="53" t="e">
        <f>E262-#REF!</f>
        <v>#REF!</v>
      </c>
      <c r="K262" s="52" t="e">
        <f>#REF!-F262</f>
        <v>#REF!</v>
      </c>
    </row>
    <row r="263" spans="1:11" x14ac:dyDescent="0.35">
      <c r="A263" s="163">
        <v>6</v>
      </c>
      <c r="B263" s="152" t="s">
        <v>86</v>
      </c>
      <c r="C263" s="152"/>
      <c r="D263" s="111" t="s">
        <v>1</v>
      </c>
      <c r="E263" s="129">
        <f>E275+E279+E283</f>
        <v>44289.299999999996</v>
      </c>
      <c r="F263" s="129">
        <f>F275+F279+F283</f>
        <v>43687</v>
      </c>
      <c r="G263" s="130">
        <f t="shared" si="26"/>
        <v>0.98640077851761043</v>
      </c>
      <c r="H263" s="79"/>
      <c r="I263" s="80" t="e">
        <f>E263-#REF!</f>
        <v>#REF!</v>
      </c>
      <c r="K263" s="79" t="e">
        <f>#REF!-F263</f>
        <v>#REF!</v>
      </c>
    </row>
    <row r="264" spans="1:11" x14ac:dyDescent="0.35">
      <c r="A264" s="163"/>
      <c r="B264" s="152"/>
      <c r="C264" s="152"/>
      <c r="D264" s="111" t="s">
        <v>2</v>
      </c>
      <c r="E264" s="129">
        <f>E263-E265-E266</f>
        <v>42809.399999999994</v>
      </c>
      <c r="F264" s="129">
        <f>F263-F265-F266</f>
        <v>42522.3</v>
      </c>
      <c r="G264" s="130">
        <f t="shared" si="26"/>
        <v>0.99329352899129653</v>
      </c>
      <c r="H264" s="79"/>
      <c r="I264" s="80" t="e">
        <f>E264-#REF!</f>
        <v>#REF!</v>
      </c>
      <c r="K264" s="79" t="e">
        <f>#REF!-F264</f>
        <v>#REF!</v>
      </c>
    </row>
    <row r="265" spans="1:11" ht="42.75" customHeight="1" x14ac:dyDescent="0.35">
      <c r="A265" s="163"/>
      <c r="B265" s="152"/>
      <c r="C265" s="152"/>
      <c r="D265" s="111" t="s">
        <v>3</v>
      </c>
      <c r="E265" s="129">
        <f>E277+E281+E285</f>
        <v>1479.9</v>
      </c>
      <c r="F265" s="129">
        <f>F277+F281+F285</f>
        <v>1164.7</v>
      </c>
      <c r="G265" s="130">
        <f t="shared" si="26"/>
        <v>0.78701263598891813</v>
      </c>
      <c r="H265" s="79"/>
      <c r="I265" s="80" t="e">
        <f>E265-#REF!</f>
        <v>#REF!</v>
      </c>
      <c r="K265" s="79" t="e">
        <f>#REF!-F265</f>
        <v>#REF!</v>
      </c>
    </row>
    <row r="266" spans="1:11" s="54" customFormat="1" ht="16.8" hidden="1" customHeight="1" x14ac:dyDescent="0.3">
      <c r="A266" s="109"/>
      <c r="B266" s="187"/>
      <c r="C266" s="45"/>
      <c r="D266" s="115" t="s">
        <v>17</v>
      </c>
      <c r="E266" s="116">
        <f>SUM(E282,E278,E286)</f>
        <v>0</v>
      </c>
      <c r="F266" s="116">
        <f>SUM(F282,F278,F286)</f>
        <v>0</v>
      </c>
      <c r="G266" s="61" t="e">
        <f t="shared" si="26"/>
        <v>#DIV/0!</v>
      </c>
      <c r="H266" s="52"/>
      <c r="I266" s="53" t="e">
        <f>E266-#REF!</f>
        <v>#REF!</v>
      </c>
      <c r="K266" s="52" t="e">
        <f>#REF!-F266</f>
        <v>#REF!</v>
      </c>
    </row>
    <row r="267" spans="1:11" s="5" customFormat="1" ht="16.8" hidden="1" customHeight="1" x14ac:dyDescent="0.3">
      <c r="A267" s="109"/>
      <c r="B267" s="35"/>
      <c r="C267" s="36"/>
      <c r="D267" s="10"/>
      <c r="E267" s="11">
        <f t="shared" ref="E267:F270" si="28">E275+E279+E283</f>
        <v>44289.299999999996</v>
      </c>
      <c r="F267" s="11">
        <f t="shared" si="28"/>
        <v>43687</v>
      </c>
      <c r="I267" s="46" t="e">
        <f>E267-#REF!</f>
        <v>#REF!</v>
      </c>
      <c r="K267" s="47" t="e">
        <f>#REF!-F267</f>
        <v>#REF!</v>
      </c>
    </row>
    <row r="268" spans="1:11" s="5" customFormat="1" ht="16.8" hidden="1" customHeight="1" x14ac:dyDescent="0.3">
      <c r="A268" s="109"/>
      <c r="B268" s="35"/>
      <c r="C268" s="36"/>
      <c r="D268" s="10"/>
      <c r="E268" s="11">
        <f t="shared" si="28"/>
        <v>42809.4</v>
      </c>
      <c r="F268" s="11">
        <f t="shared" si="28"/>
        <v>42522.3</v>
      </c>
      <c r="I268" s="46" t="e">
        <f>E268-#REF!</f>
        <v>#REF!</v>
      </c>
      <c r="K268" s="47" t="e">
        <f>#REF!-F268</f>
        <v>#REF!</v>
      </c>
    </row>
    <row r="269" spans="1:11" s="5" customFormat="1" ht="16.8" hidden="1" customHeight="1" x14ac:dyDescent="0.3">
      <c r="A269" s="109"/>
      <c r="B269" s="35"/>
      <c r="C269" s="36"/>
      <c r="D269" s="10"/>
      <c r="E269" s="11">
        <f t="shared" si="28"/>
        <v>1479.9</v>
      </c>
      <c r="F269" s="11">
        <f t="shared" si="28"/>
        <v>1164.7</v>
      </c>
      <c r="I269" s="46" t="e">
        <f>E269-#REF!</f>
        <v>#REF!</v>
      </c>
      <c r="K269" s="47" t="e">
        <f>#REF!-F269</f>
        <v>#REF!</v>
      </c>
    </row>
    <row r="270" spans="1:11" s="5" customFormat="1" ht="16.8" hidden="1" customHeight="1" x14ac:dyDescent="0.3">
      <c r="A270" s="109"/>
      <c r="B270" s="35"/>
      <c r="C270" s="36"/>
      <c r="D270" s="10"/>
      <c r="E270" s="11">
        <f t="shared" si="28"/>
        <v>0</v>
      </c>
      <c r="F270" s="11">
        <f t="shared" si="28"/>
        <v>0</v>
      </c>
      <c r="I270" s="46" t="e">
        <f>E270-#REF!</f>
        <v>#REF!</v>
      </c>
      <c r="K270" s="47" t="e">
        <f>#REF!-F270</f>
        <v>#REF!</v>
      </c>
    </row>
    <row r="271" spans="1:11" s="5" customFormat="1" ht="16.8" hidden="1" customHeight="1" x14ac:dyDescent="0.3">
      <c r="A271" s="109"/>
      <c r="B271" s="27"/>
      <c r="C271" s="28"/>
      <c r="D271" s="9"/>
      <c r="E271" s="12">
        <f t="shared" ref="E271:F274" si="29">E267-E263</f>
        <v>0</v>
      </c>
      <c r="F271" s="12">
        <f t="shared" si="29"/>
        <v>0</v>
      </c>
      <c r="I271" s="46" t="e">
        <f>E271-#REF!</f>
        <v>#REF!</v>
      </c>
      <c r="K271" s="47" t="e">
        <f>#REF!-F271</f>
        <v>#REF!</v>
      </c>
    </row>
    <row r="272" spans="1:11" s="5" customFormat="1" ht="16.8" hidden="1" customHeight="1" x14ac:dyDescent="0.3">
      <c r="A272" s="109"/>
      <c r="B272" s="27"/>
      <c r="C272" s="28"/>
      <c r="D272" s="9"/>
      <c r="E272" s="12">
        <f t="shared" si="29"/>
        <v>0</v>
      </c>
      <c r="F272" s="12">
        <f t="shared" si="29"/>
        <v>0</v>
      </c>
      <c r="I272" s="46" t="e">
        <f>E272-#REF!</f>
        <v>#REF!</v>
      </c>
      <c r="K272" s="47" t="e">
        <f>#REF!-F272</f>
        <v>#REF!</v>
      </c>
    </row>
    <row r="273" spans="1:11" s="5" customFormat="1" ht="16.8" hidden="1" customHeight="1" x14ac:dyDescent="0.3">
      <c r="A273" s="109"/>
      <c r="B273" s="27"/>
      <c r="C273" s="28"/>
      <c r="D273" s="9"/>
      <c r="E273" s="12">
        <f t="shared" si="29"/>
        <v>0</v>
      </c>
      <c r="F273" s="12">
        <f t="shared" si="29"/>
        <v>0</v>
      </c>
      <c r="I273" s="46" t="e">
        <f>E273-#REF!</f>
        <v>#REF!</v>
      </c>
      <c r="K273" s="47" t="e">
        <f>#REF!-F273</f>
        <v>#REF!</v>
      </c>
    </row>
    <row r="274" spans="1:11" s="5" customFormat="1" ht="16.8" hidden="1" customHeight="1" x14ac:dyDescent="0.3">
      <c r="A274" s="109"/>
      <c r="B274" s="25"/>
      <c r="C274" s="26"/>
      <c r="D274" s="63"/>
      <c r="E274" s="64">
        <f t="shared" si="29"/>
        <v>0</v>
      </c>
      <c r="F274" s="64">
        <f t="shared" si="29"/>
        <v>0</v>
      </c>
      <c r="I274" s="46" t="e">
        <f>E274-#REF!</f>
        <v>#REF!</v>
      </c>
      <c r="K274" s="47" t="e">
        <f>#REF!-F274</f>
        <v>#REF!</v>
      </c>
    </row>
    <row r="275" spans="1:11" x14ac:dyDescent="0.35">
      <c r="A275" s="163" t="s">
        <v>135</v>
      </c>
      <c r="B275" s="152" t="s">
        <v>100</v>
      </c>
      <c r="C275" s="149" t="s">
        <v>18</v>
      </c>
      <c r="D275" s="111" t="s">
        <v>1</v>
      </c>
      <c r="E275" s="129">
        <v>1834.4</v>
      </c>
      <c r="F275" s="129">
        <v>1808.4</v>
      </c>
      <c r="G275" s="130">
        <f t="shared" ref="G275:G290" si="30">F275/E275</f>
        <v>0.98582642825992151</v>
      </c>
      <c r="H275" s="79"/>
      <c r="I275" s="80" t="e">
        <f>E275-#REF!</f>
        <v>#REF!</v>
      </c>
      <c r="K275" s="79" t="e">
        <f>#REF!-F275</f>
        <v>#REF!</v>
      </c>
    </row>
    <row r="276" spans="1:11" ht="59.25" customHeight="1" x14ac:dyDescent="0.35">
      <c r="A276" s="163"/>
      <c r="B276" s="152"/>
      <c r="C276" s="149"/>
      <c r="D276" s="111" t="s">
        <v>2</v>
      </c>
      <c r="E276" s="129">
        <f>E275-E277-E278</f>
        <v>1834.4</v>
      </c>
      <c r="F276" s="129">
        <f>F275-F277-F278</f>
        <v>1808.4</v>
      </c>
      <c r="G276" s="130">
        <f t="shared" si="30"/>
        <v>0.98582642825992151</v>
      </c>
      <c r="H276" s="79"/>
      <c r="I276" s="80" t="e">
        <f>E276-#REF!</f>
        <v>#REF!</v>
      </c>
      <c r="K276" s="79" t="e">
        <f>#REF!-F276</f>
        <v>#REF!</v>
      </c>
    </row>
    <row r="277" spans="1:11" s="3" customFormat="1" ht="16.8" hidden="1" customHeight="1" x14ac:dyDescent="0.3">
      <c r="A277" s="109"/>
      <c r="B277" s="154"/>
      <c r="C277" s="150"/>
      <c r="D277" s="123" t="s">
        <v>3</v>
      </c>
      <c r="E277" s="124">
        <v>0</v>
      </c>
      <c r="F277" s="124">
        <v>0</v>
      </c>
      <c r="G277" s="61" t="e">
        <f t="shared" si="30"/>
        <v>#DIV/0!</v>
      </c>
      <c r="H277" s="52"/>
      <c r="I277" s="53" t="e">
        <f>E277-#REF!</f>
        <v>#REF!</v>
      </c>
      <c r="K277" s="52" t="e">
        <f>#REF!-F277</f>
        <v>#REF!</v>
      </c>
    </row>
    <row r="278" spans="1:11" s="3" customFormat="1" ht="16.8" hidden="1" customHeight="1" x14ac:dyDescent="0.3">
      <c r="A278" s="109"/>
      <c r="B278" s="154"/>
      <c r="C278" s="150"/>
      <c r="D278" s="65" t="s">
        <v>17</v>
      </c>
      <c r="E278" s="66">
        <v>0</v>
      </c>
      <c r="F278" s="66">
        <v>0</v>
      </c>
      <c r="G278" s="61" t="e">
        <f t="shared" si="30"/>
        <v>#DIV/0!</v>
      </c>
      <c r="H278" s="52"/>
      <c r="I278" s="53" t="e">
        <f>E278-#REF!</f>
        <v>#REF!</v>
      </c>
      <c r="K278" s="52" t="e">
        <f>#REF!-F278</f>
        <v>#REF!</v>
      </c>
    </row>
    <row r="279" spans="1:11" x14ac:dyDescent="0.35">
      <c r="A279" s="163" t="s">
        <v>136</v>
      </c>
      <c r="B279" s="152" t="s">
        <v>61</v>
      </c>
      <c r="C279" s="149" t="s">
        <v>18</v>
      </c>
      <c r="D279" s="111" t="s">
        <v>1</v>
      </c>
      <c r="E279" s="129">
        <v>8753.2999999999993</v>
      </c>
      <c r="F279" s="129">
        <v>8653.7999999999993</v>
      </c>
      <c r="G279" s="130">
        <f t="shared" si="30"/>
        <v>0.98863285846480753</v>
      </c>
      <c r="H279" s="79"/>
      <c r="I279" s="80" t="e">
        <f>E279-#REF!</f>
        <v>#REF!</v>
      </c>
      <c r="K279" s="79" t="e">
        <f>#REF!-F279</f>
        <v>#REF!</v>
      </c>
    </row>
    <row r="280" spans="1:11" x14ac:dyDescent="0.35">
      <c r="A280" s="163"/>
      <c r="B280" s="152"/>
      <c r="C280" s="149"/>
      <c r="D280" s="111" t="s">
        <v>2</v>
      </c>
      <c r="E280" s="129">
        <f>E279-E281-E282</f>
        <v>8026.5999999999995</v>
      </c>
      <c r="F280" s="129">
        <f>F279-F281-F282</f>
        <v>7953.7999999999993</v>
      </c>
      <c r="G280" s="130">
        <f t="shared" si="30"/>
        <v>0.99093015722721944</v>
      </c>
      <c r="H280" s="79"/>
      <c r="I280" s="80" t="e">
        <f>E280-#REF!</f>
        <v>#REF!</v>
      </c>
      <c r="K280" s="79" t="e">
        <f>#REF!-F280</f>
        <v>#REF!</v>
      </c>
    </row>
    <row r="281" spans="1:11" ht="21.75" customHeight="1" x14ac:dyDescent="0.35">
      <c r="A281" s="163"/>
      <c r="B281" s="152"/>
      <c r="C281" s="149"/>
      <c r="D281" s="111" t="s">
        <v>3</v>
      </c>
      <c r="E281" s="129">
        <v>726.7</v>
      </c>
      <c r="F281" s="129">
        <v>700</v>
      </c>
      <c r="G281" s="130">
        <f t="shared" si="30"/>
        <v>0.96325856612082006</v>
      </c>
      <c r="H281" s="79"/>
      <c r="I281" s="80" t="e">
        <f>E281-#REF!</f>
        <v>#REF!</v>
      </c>
      <c r="K281" s="79" t="e">
        <f>#REF!-F281</f>
        <v>#REF!</v>
      </c>
    </row>
    <row r="282" spans="1:11" s="3" customFormat="1" ht="16.8" hidden="1" customHeight="1" x14ac:dyDescent="0.3">
      <c r="A282" s="109"/>
      <c r="B282" s="154"/>
      <c r="C282" s="150"/>
      <c r="D282" s="135" t="s">
        <v>17</v>
      </c>
      <c r="E282" s="136">
        <v>0</v>
      </c>
      <c r="F282" s="136">
        <v>0</v>
      </c>
      <c r="G282" s="61" t="e">
        <f t="shared" si="30"/>
        <v>#DIV/0!</v>
      </c>
      <c r="H282" s="52"/>
      <c r="I282" s="53" t="e">
        <f>E282-#REF!</f>
        <v>#REF!</v>
      </c>
      <c r="K282" s="52" t="e">
        <f>#REF!-F282</f>
        <v>#REF!</v>
      </c>
    </row>
    <row r="283" spans="1:11" x14ac:dyDescent="0.35">
      <c r="A283" s="163" t="s">
        <v>137</v>
      </c>
      <c r="B283" s="152" t="s">
        <v>101</v>
      </c>
      <c r="C283" s="149" t="s">
        <v>18</v>
      </c>
      <c r="D283" s="111" t="s">
        <v>1</v>
      </c>
      <c r="E283" s="129">
        <v>33701.599999999999</v>
      </c>
      <c r="F283" s="129">
        <v>33224.800000000003</v>
      </c>
      <c r="G283" s="130">
        <f t="shared" si="30"/>
        <v>0.98585230374819011</v>
      </c>
      <c r="H283" s="79"/>
      <c r="I283" s="80" t="e">
        <f>E283-#REF!</f>
        <v>#REF!</v>
      </c>
      <c r="K283" s="79" t="e">
        <f>#REF!-F283</f>
        <v>#REF!</v>
      </c>
    </row>
    <row r="284" spans="1:11" x14ac:dyDescent="0.35">
      <c r="A284" s="163"/>
      <c r="B284" s="152"/>
      <c r="C284" s="149"/>
      <c r="D284" s="111" t="s">
        <v>2</v>
      </c>
      <c r="E284" s="129">
        <f>E283-E285-E286</f>
        <v>32948.400000000001</v>
      </c>
      <c r="F284" s="129">
        <f>F283-F285-F286</f>
        <v>32760.100000000002</v>
      </c>
      <c r="G284" s="130">
        <f t="shared" si="30"/>
        <v>0.99428500321715174</v>
      </c>
      <c r="H284" s="79"/>
      <c r="I284" s="80" t="e">
        <f>E284-#REF!</f>
        <v>#REF!</v>
      </c>
      <c r="K284" s="79" t="e">
        <f>#REF!-F284</f>
        <v>#REF!</v>
      </c>
    </row>
    <row r="285" spans="1:11" ht="60.75" customHeight="1" x14ac:dyDescent="0.35">
      <c r="A285" s="163"/>
      <c r="B285" s="152"/>
      <c r="C285" s="149"/>
      <c r="D285" s="111" t="s">
        <v>3</v>
      </c>
      <c r="E285" s="129">
        <v>753.2</v>
      </c>
      <c r="F285" s="129">
        <v>464.7</v>
      </c>
      <c r="G285" s="130">
        <f t="shared" si="30"/>
        <v>0.61696760488582048</v>
      </c>
      <c r="H285" s="79"/>
      <c r="I285" s="80" t="e">
        <f>E285-#REF!</f>
        <v>#REF!</v>
      </c>
      <c r="K285" s="79" t="e">
        <f>#REF!-F285</f>
        <v>#REF!</v>
      </c>
    </row>
    <row r="286" spans="1:11" s="3" customFormat="1" ht="16.8" hidden="1" customHeight="1" x14ac:dyDescent="0.3">
      <c r="A286" s="109"/>
      <c r="B286" s="154"/>
      <c r="C286" s="150"/>
      <c r="D286" s="135" t="s">
        <v>17</v>
      </c>
      <c r="E286" s="136">
        <v>0</v>
      </c>
      <c r="F286" s="136">
        <v>0</v>
      </c>
      <c r="G286" s="61" t="e">
        <f t="shared" si="30"/>
        <v>#DIV/0!</v>
      </c>
      <c r="H286" s="52"/>
      <c r="I286" s="53" t="e">
        <f>E286-#REF!</f>
        <v>#REF!</v>
      </c>
      <c r="K286" s="52" t="e">
        <f>#REF!-F286</f>
        <v>#REF!</v>
      </c>
    </row>
    <row r="287" spans="1:11" x14ac:dyDescent="0.35">
      <c r="A287" s="163">
        <v>7</v>
      </c>
      <c r="B287" s="152" t="s">
        <v>84</v>
      </c>
      <c r="C287" s="152"/>
      <c r="D287" s="111" t="s">
        <v>1</v>
      </c>
      <c r="E287" s="129">
        <v>3114347.3000000003</v>
      </c>
      <c r="F287" s="129">
        <v>2731032.8000000003</v>
      </c>
      <c r="G287" s="130">
        <v>0.87691979632457817</v>
      </c>
      <c r="H287" s="79"/>
      <c r="I287" s="80" t="e">
        <f>E287-#REF!</f>
        <v>#REF!</v>
      </c>
      <c r="K287" s="79" t="e">
        <f>#REF!-F287</f>
        <v>#REF!</v>
      </c>
    </row>
    <row r="288" spans="1:11" x14ac:dyDescent="0.35">
      <c r="A288" s="163"/>
      <c r="B288" s="152"/>
      <c r="C288" s="149"/>
      <c r="D288" s="111" t="s">
        <v>2</v>
      </c>
      <c r="E288" s="129">
        <v>2132128.4000000004</v>
      </c>
      <c r="F288" s="129">
        <v>2030443.0000000005</v>
      </c>
      <c r="G288" s="130">
        <v>0.95230803173017164</v>
      </c>
      <c r="H288" s="79"/>
      <c r="I288" s="80" t="e">
        <f>E288-#REF!</f>
        <v>#REF!</v>
      </c>
      <c r="K288" s="79" t="e">
        <f>#REF!-F288</f>
        <v>#REF!</v>
      </c>
    </row>
    <row r="289" spans="1:11" x14ac:dyDescent="0.35">
      <c r="A289" s="163"/>
      <c r="B289" s="152"/>
      <c r="C289" s="149"/>
      <c r="D289" s="111" t="s">
        <v>3</v>
      </c>
      <c r="E289" s="129">
        <v>982218.89999999991</v>
      </c>
      <c r="F289" s="129">
        <v>700589.79999999993</v>
      </c>
      <c r="G289" s="130">
        <v>0.7132725709106188</v>
      </c>
      <c r="H289" s="79"/>
      <c r="I289" s="80" t="e">
        <f>E289-#REF!</f>
        <v>#REF!</v>
      </c>
      <c r="K289" s="79" t="e">
        <f>#REF!-F289</f>
        <v>#REF!</v>
      </c>
    </row>
    <row r="290" spans="1:11" s="54" customFormat="1" ht="16.8" hidden="1" customHeight="1" x14ac:dyDescent="0.3">
      <c r="A290" s="109"/>
      <c r="B290" s="183"/>
      <c r="C290" s="155"/>
      <c r="D290" s="115" t="s">
        <v>17</v>
      </c>
      <c r="E290" s="116" t="e">
        <f>SUM(E302,E322,E318,E326,#REF!,E333,)</f>
        <v>#REF!</v>
      </c>
      <c r="F290" s="116" t="e">
        <f>SUM(F302,F322,F318,F326,#REF!,F333,)</f>
        <v>#REF!</v>
      </c>
      <c r="G290" s="61" t="e">
        <f t="shared" si="30"/>
        <v>#REF!</v>
      </c>
      <c r="H290" s="52"/>
      <c r="I290" s="53" t="e">
        <f>E290-#REF!</f>
        <v>#REF!</v>
      </c>
      <c r="K290" s="52" t="e">
        <f>#REF!-F290</f>
        <v>#REF!</v>
      </c>
    </row>
    <row r="291" spans="1:11" s="5" customFormat="1" ht="16.8" hidden="1" customHeight="1" x14ac:dyDescent="0.3">
      <c r="A291" s="109"/>
      <c r="B291" s="35"/>
      <c r="C291" s="36"/>
      <c r="D291" s="10"/>
      <c r="E291" s="11">
        <f t="shared" ref="E291:F293" si="31">E303+E307+E319+E315+E323+E327+E330</f>
        <v>3114347.3000000003</v>
      </c>
      <c r="F291" s="11">
        <f t="shared" si="31"/>
        <v>2731032.8000000003</v>
      </c>
      <c r="I291" s="46" t="e">
        <f>E291-#REF!</f>
        <v>#REF!</v>
      </c>
      <c r="K291" s="47" t="e">
        <f>#REF!-F291</f>
        <v>#REF!</v>
      </c>
    </row>
    <row r="292" spans="1:11" s="5" customFormat="1" ht="16.8" hidden="1" customHeight="1" x14ac:dyDescent="0.3">
      <c r="A292" s="109"/>
      <c r="B292" s="35"/>
      <c r="C292" s="36"/>
      <c r="D292" s="10"/>
      <c r="E292" s="11">
        <f t="shared" si="31"/>
        <v>2132128.4</v>
      </c>
      <c r="F292" s="11">
        <f t="shared" si="31"/>
        <v>2030443</v>
      </c>
      <c r="I292" s="46" t="e">
        <f>E292-#REF!</f>
        <v>#REF!</v>
      </c>
      <c r="K292" s="47" t="e">
        <f>#REF!-F292</f>
        <v>#REF!</v>
      </c>
    </row>
    <row r="293" spans="1:11" s="5" customFormat="1" ht="16.8" hidden="1" customHeight="1" x14ac:dyDescent="0.3">
      <c r="A293" s="109"/>
      <c r="B293" s="35"/>
      <c r="C293" s="36"/>
      <c r="D293" s="10"/>
      <c r="E293" s="11">
        <f t="shared" si="31"/>
        <v>982218.89999999991</v>
      </c>
      <c r="F293" s="11">
        <f t="shared" si="31"/>
        <v>700589.79999999993</v>
      </c>
      <c r="I293" s="46" t="e">
        <f>E293-#REF!</f>
        <v>#REF!</v>
      </c>
      <c r="K293" s="47" t="e">
        <f>#REF!-F293</f>
        <v>#REF!</v>
      </c>
    </row>
    <row r="294" spans="1:11" s="5" customFormat="1" ht="16.8" hidden="1" customHeight="1" x14ac:dyDescent="0.3">
      <c r="A294" s="109"/>
      <c r="B294" s="35"/>
      <c r="C294" s="36"/>
      <c r="D294" s="10"/>
      <c r="E294" s="11" t="e">
        <f>E306+E310+E322+E318+E326+#REF!+E333</f>
        <v>#REF!</v>
      </c>
      <c r="F294" s="11" t="e">
        <f>F306+F310+F322+F318+F326+#REF!+F333</f>
        <v>#REF!</v>
      </c>
      <c r="I294" s="46" t="e">
        <f>E294-#REF!</f>
        <v>#REF!</v>
      </c>
      <c r="K294" s="47" t="e">
        <f>#REF!-F294</f>
        <v>#REF!</v>
      </c>
    </row>
    <row r="295" spans="1:11" s="5" customFormat="1" ht="16.8" hidden="1" customHeight="1" x14ac:dyDescent="0.3">
      <c r="A295" s="109"/>
      <c r="B295" s="27"/>
      <c r="C295" s="28"/>
      <c r="D295" s="9"/>
      <c r="E295" s="12">
        <f t="shared" ref="E295:F298" si="32">E291-E287</f>
        <v>0</v>
      </c>
      <c r="F295" s="12">
        <f t="shared" si="32"/>
        <v>0</v>
      </c>
      <c r="I295" s="46" t="e">
        <f>E295-#REF!</f>
        <v>#REF!</v>
      </c>
      <c r="K295" s="47" t="e">
        <f>#REF!-F295</f>
        <v>#REF!</v>
      </c>
    </row>
    <row r="296" spans="1:11" s="5" customFormat="1" ht="16.8" hidden="1" customHeight="1" x14ac:dyDescent="0.3">
      <c r="A296" s="109"/>
      <c r="B296" s="27"/>
      <c r="C296" s="28"/>
      <c r="D296" s="9"/>
      <c r="E296" s="12">
        <f t="shared" si="32"/>
        <v>0</v>
      </c>
      <c r="F296" s="12">
        <f t="shared" si="32"/>
        <v>0</v>
      </c>
      <c r="I296" s="46" t="e">
        <f>E296-#REF!</f>
        <v>#REF!</v>
      </c>
      <c r="K296" s="47" t="e">
        <f>#REF!-F296</f>
        <v>#REF!</v>
      </c>
    </row>
    <row r="297" spans="1:11" s="5" customFormat="1" ht="16.8" hidden="1" customHeight="1" x14ac:dyDescent="0.3">
      <c r="A297" s="109"/>
      <c r="B297" s="27"/>
      <c r="C297" s="28"/>
      <c r="D297" s="9"/>
      <c r="E297" s="12">
        <f t="shared" si="32"/>
        <v>0</v>
      </c>
      <c r="F297" s="12">
        <f t="shared" si="32"/>
        <v>0</v>
      </c>
      <c r="I297" s="46" t="e">
        <f>E297-#REF!</f>
        <v>#REF!</v>
      </c>
      <c r="K297" s="47" t="e">
        <f>#REF!-F297</f>
        <v>#REF!</v>
      </c>
    </row>
    <row r="298" spans="1:11" s="5" customFormat="1" ht="16.8" hidden="1" customHeight="1" x14ac:dyDescent="0.3">
      <c r="A298" s="109"/>
      <c r="B298" s="25"/>
      <c r="C298" s="26"/>
      <c r="D298" s="63"/>
      <c r="E298" s="64" t="e">
        <f t="shared" si="32"/>
        <v>#REF!</v>
      </c>
      <c r="F298" s="64" t="e">
        <f t="shared" si="32"/>
        <v>#REF!</v>
      </c>
      <c r="I298" s="46" t="e">
        <f>E298-#REF!</f>
        <v>#REF!</v>
      </c>
      <c r="K298" s="47" t="e">
        <f>#REF!-F298</f>
        <v>#REF!</v>
      </c>
    </row>
    <row r="299" spans="1:11" x14ac:dyDescent="0.35">
      <c r="A299" s="163" t="s">
        <v>138</v>
      </c>
      <c r="B299" s="152" t="s">
        <v>62</v>
      </c>
      <c r="C299" s="159"/>
      <c r="D299" s="111" t="s">
        <v>1</v>
      </c>
      <c r="E299" s="129">
        <f>E303+E307</f>
        <v>1142193</v>
      </c>
      <c r="F299" s="129">
        <f>F303+F307</f>
        <v>876064.5</v>
      </c>
      <c r="G299" s="130">
        <f t="shared" ref="G299:G337" si="33">F299/E299</f>
        <v>0.76700216163117796</v>
      </c>
      <c r="H299" s="79"/>
      <c r="I299" s="80" t="e">
        <f>E299-#REF!</f>
        <v>#REF!</v>
      </c>
      <c r="K299" s="79" t="e">
        <f>#REF!-F299</f>
        <v>#REF!</v>
      </c>
    </row>
    <row r="300" spans="1:11" x14ac:dyDescent="0.35">
      <c r="A300" s="163"/>
      <c r="B300" s="152"/>
      <c r="C300" s="160"/>
      <c r="D300" s="111" t="s">
        <v>2</v>
      </c>
      <c r="E300" s="129">
        <f>E299-E301-E306</f>
        <v>345696.30000000005</v>
      </c>
      <c r="F300" s="129">
        <f>F299-F301-F306</f>
        <v>303114.80000000005</v>
      </c>
      <c r="G300" s="130">
        <f t="shared" si="33"/>
        <v>0.87682396369298721</v>
      </c>
      <c r="H300" s="79"/>
      <c r="I300" s="80" t="e">
        <f>E300-#REF!</f>
        <v>#REF!</v>
      </c>
      <c r="K300" s="79" t="e">
        <f>#REF!-F300</f>
        <v>#REF!</v>
      </c>
    </row>
    <row r="301" spans="1:11" x14ac:dyDescent="0.35">
      <c r="A301" s="163"/>
      <c r="B301" s="152"/>
      <c r="C301" s="161"/>
      <c r="D301" s="111" t="s">
        <v>3</v>
      </c>
      <c r="E301" s="129">
        <f t="shared" ref="E301:F302" si="34">E305+E309</f>
        <v>796496.7</v>
      </c>
      <c r="F301" s="129">
        <f t="shared" si="34"/>
        <v>572949.69999999995</v>
      </c>
      <c r="G301" s="130">
        <f t="shared" si="33"/>
        <v>0.71933719248303229</v>
      </c>
      <c r="H301" s="79"/>
      <c r="I301" s="80" t="e">
        <f>E301-#REF!</f>
        <v>#REF!</v>
      </c>
      <c r="K301" s="79" t="e">
        <f>#REF!-F301</f>
        <v>#REF!</v>
      </c>
    </row>
    <row r="302" spans="1:11" s="3" customFormat="1" ht="16.8" hidden="1" customHeight="1" x14ac:dyDescent="0.3">
      <c r="A302" s="164"/>
      <c r="B302" s="154"/>
      <c r="C302" s="117"/>
      <c r="D302" s="135" t="s">
        <v>17</v>
      </c>
      <c r="E302" s="136">
        <f t="shared" si="34"/>
        <v>0</v>
      </c>
      <c r="F302" s="136">
        <f t="shared" si="34"/>
        <v>0</v>
      </c>
      <c r="G302" s="61" t="e">
        <f t="shared" si="33"/>
        <v>#DIV/0!</v>
      </c>
      <c r="H302" s="52"/>
      <c r="I302" s="53" t="e">
        <f>E302-#REF!</f>
        <v>#REF!</v>
      </c>
      <c r="K302" s="52" t="e">
        <f>#REF!-F302</f>
        <v>#REF!</v>
      </c>
    </row>
    <row r="303" spans="1:11" x14ac:dyDescent="0.35">
      <c r="A303" s="163"/>
      <c r="B303" s="152"/>
      <c r="C303" s="149" t="s">
        <v>7</v>
      </c>
      <c r="D303" s="111" t="s">
        <v>1</v>
      </c>
      <c r="E303" s="129">
        <v>1142193</v>
      </c>
      <c r="F303" s="129">
        <v>876064.5</v>
      </c>
      <c r="G303" s="130">
        <f t="shared" si="33"/>
        <v>0.76700216163117796</v>
      </c>
      <c r="H303" s="79"/>
      <c r="I303" s="80" t="e">
        <f>E303-#REF!</f>
        <v>#REF!</v>
      </c>
      <c r="K303" s="79" t="e">
        <f>#REF!-F303</f>
        <v>#REF!</v>
      </c>
    </row>
    <row r="304" spans="1:11" x14ac:dyDescent="0.35">
      <c r="A304" s="163"/>
      <c r="B304" s="152"/>
      <c r="C304" s="149"/>
      <c r="D304" s="111" t="s">
        <v>2</v>
      </c>
      <c r="E304" s="129">
        <f>E303-E305-E306</f>
        <v>345696.30000000005</v>
      </c>
      <c r="F304" s="129">
        <f>F303-F305-F306</f>
        <v>303114.80000000005</v>
      </c>
      <c r="G304" s="130">
        <f t="shared" si="33"/>
        <v>0.87682396369298721</v>
      </c>
      <c r="H304" s="79"/>
      <c r="I304" s="80" t="e">
        <f>E304-#REF!</f>
        <v>#REF!</v>
      </c>
      <c r="K304" s="79" t="e">
        <f>#REF!-F304</f>
        <v>#REF!</v>
      </c>
    </row>
    <row r="305" spans="1:11" x14ac:dyDescent="0.35">
      <c r="A305" s="163"/>
      <c r="B305" s="152"/>
      <c r="C305" s="149"/>
      <c r="D305" s="111" t="s">
        <v>3</v>
      </c>
      <c r="E305" s="129">
        <v>796496.7</v>
      </c>
      <c r="F305" s="129">
        <v>572949.69999999995</v>
      </c>
      <c r="G305" s="130">
        <f t="shared" si="33"/>
        <v>0.71933719248303229</v>
      </c>
      <c r="H305" s="79"/>
      <c r="I305" s="80" t="e">
        <f>E305-#REF!</f>
        <v>#REF!</v>
      </c>
      <c r="K305" s="79" t="e">
        <f>#REF!-F305</f>
        <v>#REF!</v>
      </c>
    </row>
    <row r="306" spans="1:11" s="3" customFormat="1" ht="16.8" hidden="1" customHeight="1" x14ac:dyDescent="0.3">
      <c r="A306" s="108"/>
      <c r="B306" s="154"/>
      <c r="C306" s="151"/>
      <c r="D306" s="123" t="s">
        <v>17</v>
      </c>
      <c r="E306" s="124">
        <v>0</v>
      </c>
      <c r="F306" s="124">
        <v>0</v>
      </c>
      <c r="G306" s="61" t="e">
        <f t="shared" si="33"/>
        <v>#DIV/0!</v>
      </c>
      <c r="H306" s="52"/>
      <c r="I306" s="53" t="e">
        <f>E306-#REF!</f>
        <v>#REF!</v>
      </c>
      <c r="K306" s="52" t="e">
        <f>#REF!-F306</f>
        <v>#REF!</v>
      </c>
    </row>
    <row r="307" spans="1:11" s="3" customFormat="1" ht="16.8" hidden="1" customHeight="1" x14ac:dyDescent="0.3">
      <c r="A307" s="108"/>
      <c r="B307" s="154"/>
      <c r="C307" s="150" t="s">
        <v>25</v>
      </c>
      <c r="D307" s="1" t="s">
        <v>1</v>
      </c>
      <c r="E307" s="8">
        <v>0</v>
      </c>
      <c r="F307" s="8">
        <v>0</v>
      </c>
      <c r="G307" s="61" t="e">
        <f t="shared" si="33"/>
        <v>#DIV/0!</v>
      </c>
      <c r="H307" s="52"/>
      <c r="I307" s="53" t="e">
        <f>E307-#REF!</f>
        <v>#REF!</v>
      </c>
      <c r="K307" s="52" t="e">
        <f>#REF!-F307</f>
        <v>#REF!</v>
      </c>
    </row>
    <row r="308" spans="1:11" s="3" customFormat="1" ht="16.8" hidden="1" customHeight="1" x14ac:dyDescent="0.3">
      <c r="A308" s="108"/>
      <c r="B308" s="154"/>
      <c r="C308" s="150"/>
      <c r="D308" s="1" t="s">
        <v>2</v>
      </c>
      <c r="E308" s="8">
        <f>E307-E309-E310</f>
        <v>0</v>
      </c>
      <c r="F308" s="8">
        <f>F307-F309-F310</f>
        <v>0</v>
      </c>
      <c r="G308" s="61" t="e">
        <f t="shared" si="33"/>
        <v>#DIV/0!</v>
      </c>
      <c r="H308" s="52"/>
      <c r="I308" s="53" t="e">
        <f>E308-#REF!</f>
        <v>#REF!</v>
      </c>
      <c r="K308" s="52" t="e">
        <f>#REF!-F308</f>
        <v>#REF!</v>
      </c>
    </row>
    <row r="309" spans="1:11" s="3" customFormat="1" ht="16.8" hidden="1" customHeight="1" x14ac:dyDescent="0.3">
      <c r="A309" s="108"/>
      <c r="B309" s="154"/>
      <c r="C309" s="150"/>
      <c r="D309" s="1" t="s">
        <v>3</v>
      </c>
      <c r="E309" s="8">
        <v>0</v>
      </c>
      <c r="F309" s="8">
        <v>0</v>
      </c>
      <c r="G309" s="61" t="e">
        <f t="shared" si="33"/>
        <v>#DIV/0!</v>
      </c>
      <c r="H309" s="52"/>
      <c r="I309" s="53" t="e">
        <f>E309-#REF!</f>
        <v>#REF!</v>
      </c>
      <c r="K309" s="52" t="e">
        <f>#REF!-F309</f>
        <v>#REF!</v>
      </c>
    </row>
    <row r="310" spans="1:11" s="3" customFormat="1" ht="16.8" hidden="1" customHeight="1" x14ac:dyDescent="0.3">
      <c r="A310" s="108"/>
      <c r="B310" s="154"/>
      <c r="C310" s="150"/>
      <c r="D310" s="65" t="s">
        <v>17</v>
      </c>
      <c r="E310" s="66">
        <v>0</v>
      </c>
      <c r="F310" s="66">
        <v>0</v>
      </c>
      <c r="G310" s="61" t="e">
        <f t="shared" si="33"/>
        <v>#DIV/0!</v>
      </c>
      <c r="H310" s="52"/>
      <c r="I310" s="53" t="e">
        <f>E310-#REF!</f>
        <v>#REF!</v>
      </c>
      <c r="K310" s="52" t="e">
        <f>#REF!-F310</f>
        <v>#REF!</v>
      </c>
    </row>
    <row r="311" spans="1:11" x14ac:dyDescent="0.35">
      <c r="A311" s="163" t="s">
        <v>139</v>
      </c>
      <c r="B311" s="152" t="s">
        <v>102</v>
      </c>
      <c r="C311" s="143"/>
      <c r="D311" s="111" t="s">
        <v>1</v>
      </c>
      <c r="E311" s="129">
        <f t="shared" ref="E311:F314" si="35">E319+E315</f>
        <v>70932.3</v>
      </c>
      <c r="F311" s="129">
        <f t="shared" si="35"/>
        <v>23543.1</v>
      </c>
      <c r="G311" s="130">
        <f t="shared" si="33"/>
        <v>0.33190944041008114</v>
      </c>
      <c r="H311" s="79"/>
      <c r="I311" s="80" t="e">
        <f>E311-#REF!</f>
        <v>#REF!</v>
      </c>
      <c r="K311" s="79" t="e">
        <f>#REF!-F311</f>
        <v>#REF!</v>
      </c>
    </row>
    <row r="312" spans="1:11" x14ac:dyDescent="0.35">
      <c r="A312" s="163"/>
      <c r="B312" s="152"/>
      <c r="C312" s="144"/>
      <c r="D312" s="111" t="s">
        <v>2</v>
      </c>
      <c r="E312" s="129">
        <f t="shared" si="35"/>
        <v>39498.200000000004</v>
      </c>
      <c r="F312" s="129">
        <f t="shared" si="35"/>
        <v>15803.599999999999</v>
      </c>
      <c r="G312" s="130">
        <f t="shared" si="33"/>
        <v>0.40010937207265135</v>
      </c>
      <c r="H312" s="79"/>
      <c r="I312" s="80" t="e">
        <f>E312-#REF!</f>
        <v>#REF!</v>
      </c>
      <c r="K312" s="79" t="e">
        <f>#REF!-F312</f>
        <v>#REF!</v>
      </c>
    </row>
    <row r="313" spans="1:11" x14ac:dyDescent="0.35">
      <c r="A313" s="163"/>
      <c r="B313" s="152"/>
      <c r="C313" s="145"/>
      <c r="D313" s="111" t="s">
        <v>3</v>
      </c>
      <c r="E313" s="129">
        <f t="shared" si="35"/>
        <v>31434.1</v>
      </c>
      <c r="F313" s="129">
        <f>F321+F317</f>
        <v>7739.5</v>
      </c>
      <c r="G313" s="130">
        <f t="shared" si="33"/>
        <v>0.24621350698763447</v>
      </c>
      <c r="H313" s="79"/>
      <c r="I313" s="80" t="e">
        <f>E313-#REF!</f>
        <v>#REF!</v>
      </c>
      <c r="K313" s="79" t="e">
        <f>#REF!-F313</f>
        <v>#REF!</v>
      </c>
    </row>
    <row r="314" spans="1:11" s="3" customFormat="1" ht="16.8" hidden="1" customHeight="1" x14ac:dyDescent="0.3">
      <c r="A314" s="164"/>
      <c r="B314" s="154"/>
      <c r="C314" s="106"/>
      <c r="D314" s="135" t="s">
        <v>17</v>
      </c>
      <c r="E314" s="136">
        <f t="shared" si="35"/>
        <v>0</v>
      </c>
      <c r="F314" s="136">
        <f t="shared" si="35"/>
        <v>0</v>
      </c>
      <c r="G314" s="61" t="e">
        <f t="shared" si="33"/>
        <v>#DIV/0!</v>
      </c>
      <c r="H314" s="52"/>
      <c r="I314" s="53" t="e">
        <f>E314-#REF!</f>
        <v>#REF!</v>
      </c>
      <c r="K314" s="52" t="e">
        <f>#REF!-F314</f>
        <v>#REF!</v>
      </c>
    </row>
    <row r="315" spans="1:11" x14ac:dyDescent="0.35">
      <c r="A315" s="163"/>
      <c r="B315" s="152"/>
      <c r="C315" s="149" t="s">
        <v>6</v>
      </c>
      <c r="D315" s="111" t="s">
        <v>1</v>
      </c>
      <c r="E315" s="129">
        <v>240</v>
      </c>
      <c r="F315" s="129">
        <v>240</v>
      </c>
      <c r="G315" s="130">
        <f t="shared" si="33"/>
        <v>1</v>
      </c>
      <c r="H315" s="79"/>
      <c r="I315" s="80" t="e">
        <f>E315-#REF!</f>
        <v>#REF!</v>
      </c>
      <c r="K315" s="79" t="e">
        <f>#REF!-F315</f>
        <v>#REF!</v>
      </c>
    </row>
    <row r="316" spans="1:11" x14ac:dyDescent="0.35">
      <c r="A316" s="163"/>
      <c r="B316" s="152"/>
      <c r="C316" s="149"/>
      <c r="D316" s="111" t="s">
        <v>2</v>
      </c>
      <c r="E316" s="129">
        <f>E315-E317-E318</f>
        <v>240</v>
      </c>
      <c r="F316" s="129">
        <f>F315-F317-F318</f>
        <v>240</v>
      </c>
      <c r="G316" s="130">
        <f t="shared" si="33"/>
        <v>1</v>
      </c>
      <c r="H316" s="79"/>
      <c r="I316" s="80" t="e">
        <f>E316-#REF!</f>
        <v>#REF!</v>
      </c>
      <c r="K316" s="79" t="e">
        <f>#REF!-F316</f>
        <v>#REF!</v>
      </c>
    </row>
    <row r="317" spans="1:11" s="3" customFormat="1" ht="16.8" hidden="1" customHeight="1" x14ac:dyDescent="0.3">
      <c r="A317" s="164"/>
      <c r="B317" s="154"/>
      <c r="C317" s="150"/>
      <c r="D317" s="123" t="s">
        <v>3</v>
      </c>
      <c r="E317" s="124">
        <v>0</v>
      </c>
      <c r="F317" s="124">
        <v>0</v>
      </c>
      <c r="G317" s="61" t="e">
        <f t="shared" si="33"/>
        <v>#DIV/0!</v>
      </c>
      <c r="H317" s="52"/>
      <c r="I317" s="53" t="e">
        <f>E317-#REF!</f>
        <v>#REF!</v>
      </c>
      <c r="K317" s="52" t="e">
        <f>#REF!-F317</f>
        <v>#REF!</v>
      </c>
    </row>
    <row r="318" spans="1:11" s="3" customFormat="1" ht="16.8" hidden="1" customHeight="1" x14ac:dyDescent="0.3">
      <c r="A318" s="164"/>
      <c r="B318" s="154"/>
      <c r="C318" s="150"/>
      <c r="D318" s="65" t="s">
        <v>17</v>
      </c>
      <c r="E318" s="66">
        <v>0</v>
      </c>
      <c r="F318" s="66">
        <v>0</v>
      </c>
      <c r="G318" s="61" t="e">
        <f t="shared" si="33"/>
        <v>#DIV/0!</v>
      </c>
      <c r="H318" s="52"/>
      <c r="I318" s="53" t="e">
        <f>E318-#REF!</f>
        <v>#REF!</v>
      </c>
      <c r="K318" s="52" t="e">
        <f>#REF!-F318</f>
        <v>#REF!</v>
      </c>
    </row>
    <row r="319" spans="1:11" x14ac:dyDescent="0.35">
      <c r="A319" s="163"/>
      <c r="B319" s="152"/>
      <c r="C319" s="149" t="s">
        <v>7</v>
      </c>
      <c r="D319" s="111" t="s">
        <v>1</v>
      </c>
      <c r="E319" s="129">
        <v>70692.3</v>
      </c>
      <c r="F319" s="129">
        <v>23303.1</v>
      </c>
      <c r="G319" s="130">
        <f t="shared" si="33"/>
        <v>0.32964127634834339</v>
      </c>
      <c r="H319" s="79"/>
      <c r="I319" s="80" t="e">
        <f>E319-#REF!</f>
        <v>#REF!</v>
      </c>
      <c r="K319" s="79" t="e">
        <f>#REF!-F319</f>
        <v>#REF!</v>
      </c>
    </row>
    <row r="320" spans="1:11" x14ac:dyDescent="0.35">
      <c r="A320" s="163"/>
      <c r="B320" s="152"/>
      <c r="C320" s="149"/>
      <c r="D320" s="111" t="s">
        <v>2</v>
      </c>
      <c r="E320" s="129">
        <f>E319-E321-E322</f>
        <v>39258.200000000004</v>
      </c>
      <c r="F320" s="129">
        <f>F319-F321-F322</f>
        <v>15563.599999999999</v>
      </c>
      <c r="G320" s="130">
        <f t="shared" si="33"/>
        <v>0.39644201720914346</v>
      </c>
      <c r="H320" s="79"/>
      <c r="I320" s="80" t="e">
        <f>E320-#REF!</f>
        <v>#REF!</v>
      </c>
      <c r="K320" s="79" t="e">
        <f>#REF!-F320</f>
        <v>#REF!</v>
      </c>
    </row>
    <row r="321" spans="1:11" x14ac:dyDescent="0.35">
      <c r="A321" s="163"/>
      <c r="B321" s="152"/>
      <c r="C321" s="149"/>
      <c r="D321" s="111" t="s">
        <v>3</v>
      </c>
      <c r="E321" s="129">
        <v>31434.1</v>
      </c>
      <c r="F321" s="129">
        <v>7739.5</v>
      </c>
      <c r="G321" s="130">
        <f t="shared" si="33"/>
        <v>0.24621350698763447</v>
      </c>
      <c r="H321" s="79"/>
      <c r="I321" s="80" t="e">
        <f>E321-#REF!</f>
        <v>#REF!</v>
      </c>
      <c r="K321" s="79" t="e">
        <f>#REF!-F321</f>
        <v>#REF!</v>
      </c>
    </row>
    <row r="322" spans="1:11" s="3" customFormat="1" ht="16.8" hidden="1" customHeight="1" x14ac:dyDescent="0.3">
      <c r="A322" s="108"/>
      <c r="B322" s="154"/>
      <c r="C322" s="150"/>
      <c r="D322" s="135" t="s">
        <v>17</v>
      </c>
      <c r="E322" s="136">
        <v>0</v>
      </c>
      <c r="F322" s="136">
        <v>0</v>
      </c>
      <c r="G322" s="61" t="e">
        <f t="shared" si="33"/>
        <v>#DIV/0!</v>
      </c>
      <c r="H322" s="52"/>
      <c r="I322" s="53" t="e">
        <f>E322-#REF!</f>
        <v>#REF!</v>
      </c>
      <c r="K322" s="52" t="e">
        <f>#REF!-F322</f>
        <v>#REF!</v>
      </c>
    </row>
    <row r="323" spans="1:11" x14ac:dyDescent="0.35">
      <c r="A323" s="163" t="s">
        <v>140</v>
      </c>
      <c r="B323" s="152" t="s">
        <v>63</v>
      </c>
      <c r="C323" s="149" t="s">
        <v>7</v>
      </c>
      <c r="D323" s="111" t="s">
        <v>1</v>
      </c>
      <c r="E323" s="129">
        <v>1668187.9</v>
      </c>
      <c r="F323" s="129">
        <v>1598993.1</v>
      </c>
      <c r="G323" s="130">
        <f t="shared" si="33"/>
        <v>0.95852097956111548</v>
      </c>
      <c r="H323" s="79"/>
      <c r="I323" s="80" t="e">
        <f>E323-#REF!</f>
        <v>#REF!</v>
      </c>
      <c r="K323" s="79" t="e">
        <f>#REF!-F323</f>
        <v>#REF!</v>
      </c>
    </row>
    <row r="324" spans="1:11" x14ac:dyDescent="0.35">
      <c r="A324" s="163"/>
      <c r="B324" s="152"/>
      <c r="C324" s="149"/>
      <c r="D324" s="111" t="s">
        <v>2</v>
      </c>
      <c r="E324" s="129">
        <f>E323-E325-E326</f>
        <v>1560900.9</v>
      </c>
      <c r="F324" s="129">
        <f>F323-F325-F326</f>
        <v>1526093.6</v>
      </c>
      <c r="G324" s="130">
        <f t="shared" si="33"/>
        <v>0.97770050616281934</v>
      </c>
      <c r="H324" s="79"/>
      <c r="I324" s="80" t="e">
        <f>E324-#REF!</f>
        <v>#REF!</v>
      </c>
      <c r="K324" s="79" t="e">
        <f>#REF!-F324</f>
        <v>#REF!</v>
      </c>
    </row>
    <row r="325" spans="1:11" ht="21" customHeight="1" x14ac:dyDescent="0.35">
      <c r="A325" s="163"/>
      <c r="B325" s="152"/>
      <c r="C325" s="149"/>
      <c r="D325" s="111" t="s">
        <v>3</v>
      </c>
      <c r="E325" s="129">
        <v>107287</v>
      </c>
      <c r="F325" s="129">
        <v>72899.5</v>
      </c>
      <c r="G325" s="130">
        <f t="shared" si="33"/>
        <v>0.67948120461938544</v>
      </c>
      <c r="H325" s="79"/>
      <c r="I325" s="80" t="e">
        <f>E325-#REF!</f>
        <v>#REF!</v>
      </c>
      <c r="K325" s="79" t="e">
        <f>#REF!-F325</f>
        <v>#REF!</v>
      </c>
    </row>
    <row r="326" spans="1:11" s="3" customFormat="1" ht="16.8" hidden="1" customHeight="1" x14ac:dyDescent="0.3">
      <c r="A326" s="108"/>
      <c r="B326" s="154"/>
      <c r="C326" s="150"/>
      <c r="D326" s="135" t="s">
        <v>17</v>
      </c>
      <c r="E326" s="136">
        <v>0</v>
      </c>
      <c r="F326" s="136">
        <v>0</v>
      </c>
      <c r="G326" s="61" t="e">
        <f t="shared" si="33"/>
        <v>#DIV/0!</v>
      </c>
      <c r="H326" s="52"/>
      <c r="I326" s="53" t="e">
        <f>E326-#REF!</f>
        <v>#REF!</v>
      </c>
      <c r="K326" s="52" t="e">
        <f>#REF!-F326</f>
        <v>#REF!</v>
      </c>
    </row>
    <row r="327" spans="1:11" x14ac:dyDescent="0.35">
      <c r="A327" s="163" t="s">
        <v>141</v>
      </c>
      <c r="B327" s="152" t="s">
        <v>64</v>
      </c>
      <c r="C327" s="149" t="s">
        <v>7</v>
      </c>
      <c r="D327" s="111" t="s">
        <v>1</v>
      </c>
      <c r="E327" s="129">
        <v>171272.2</v>
      </c>
      <c r="F327" s="129">
        <v>171266.9</v>
      </c>
      <c r="G327" s="130">
        <v>0.99996905510643286</v>
      </c>
      <c r="H327" s="79"/>
      <c r="I327" s="80" t="e">
        <f>E327-#REF!</f>
        <v>#REF!</v>
      </c>
      <c r="K327" s="79" t="e">
        <f>#REF!-F327</f>
        <v>#REF!</v>
      </c>
    </row>
    <row r="328" spans="1:11" x14ac:dyDescent="0.35">
      <c r="A328" s="163"/>
      <c r="B328" s="152"/>
      <c r="C328" s="149"/>
      <c r="D328" s="111" t="s">
        <v>2</v>
      </c>
      <c r="E328" s="129">
        <v>124309.80000000002</v>
      </c>
      <c r="F328" s="129">
        <v>124304.5</v>
      </c>
      <c r="G328" s="130">
        <v>0.99995736458428852</v>
      </c>
      <c r="H328" s="79"/>
      <c r="I328" s="80" t="e">
        <f>E328-#REF!</f>
        <v>#REF!</v>
      </c>
      <c r="K328" s="79" t="e">
        <f>#REF!-F328</f>
        <v>#REF!</v>
      </c>
    </row>
    <row r="329" spans="1:11" ht="18.600000000000001" customHeight="1" x14ac:dyDescent="0.35">
      <c r="A329" s="163"/>
      <c r="B329" s="152"/>
      <c r="C329" s="149"/>
      <c r="D329" s="111" t="s">
        <v>3</v>
      </c>
      <c r="E329" s="129">
        <v>46962.400000000001</v>
      </c>
      <c r="F329" s="129">
        <v>46962.400000000001</v>
      </c>
      <c r="G329" s="130">
        <v>1</v>
      </c>
      <c r="H329" s="79"/>
      <c r="I329" s="80" t="e">
        <f>E329-#REF!</f>
        <v>#REF!</v>
      </c>
      <c r="K329" s="79" t="e">
        <f>#REF!-F329</f>
        <v>#REF!</v>
      </c>
    </row>
    <row r="330" spans="1:11" x14ac:dyDescent="0.35">
      <c r="A330" s="163" t="s">
        <v>142</v>
      </c>
      <c r="B330" s="152" t="s">
        <v>103</v>
      </c>
      <c r="C330" s="149" t="s">
        <v>7</v>
      </c>
      <c r="D330" s="111" t="s">
        <v>1</v>
      </c>
      <c r="E330" s="129">
        <v>61761.9</v>
      </c>
      <c r="F330" s="129">
        <v>61165.2</v>
      </c>
      <c r="G330" s="130">
        <f t="shared" si="33"/>
        <v>0.99033870395826551</v>
      </c>
      <c r="H330" s="79"/>
      <c r="I330" s="80" t="e">
        <f>E330-#REF!</f>
        <v>#REF!</v>
      </c>
      <c r="K330" s="79" t="e">
        <f>#REF!-F330</f>
        <v>#REF!</v>
      </c>
    </row>
    <row r="331" spans="1:11" x14ac:dyDescent="0.35">
      <c r="A331" s="163"/>
      <c r="B331" s="152"/>
      <c r="C331" s="149"/>
      <c r="D331" s="111" t="s">
        <v>2</v>
      </c>
      <c r="E331" s="129">
        <f>E330-E332-E333</f>
        <v>61723.200000000004</v>
      </c>
      <c r="F331" s="129">
        <f>F330-F332-F333</f>
        <v>61126.5</v>
      </c>
      <c r="G331" s="130">
        <f t="shared" si="33"/>
        <v>0.99033264639552054</v>
      </c>
      <c r="H331" s="79"/>
      <c r="I331" s="80" t="e">
        <f>E331-#REF!</f>
        <v>#REF!</v>
      </c>
      <c r="K331" s="79" t="e">
        <f>#REF!-F331</f>
        <v>#REF!</v>
      </c>
    </row>
    <row r="332" spans="1:11" ht="63.75" customHeight="1" x14ac:dyDescent="0.35">
      <c r="A332" s="163"/>
      <c r="B332" s="152"/>
      <c r="C332" s="149"/>
      <c r="D332" s="111" t="s">
        <v>3</v>
      </c>
      <c r="E332" s="129">
        <v>38.700000000000003</v>
      </c>
      <c r="F332" s="129">
        <v>38.700000000000003</v>
      </c>
      <c r="G332" s="130">
        <f t="shared" si="33"/>
        <v>1</v>
      </c>
      <c r="H332" s="79"/>
      <c r="I332" s="80" t="e">
        <f>E332-#REF!</f>
        <v>#REF!</v>
      </c>
      <c r="K332" s="79" t="e">
        <f>#REF!-F332</f>
        <v>#REF!</v>
      </c>
    </row>
    <row r="333" spans="1:11" s="3" customFormat="1" ht="16.8" hidden="1" customHeight="1" x14ac:dyDescent="0.3">
      <c r="A333" s="109"/>
      <c r="B333" s="154"/>
      <c r="C333" s="150"/>
      <c r="D333" s="135" t="s">
        <v>17</v>
      </c>
      <c r="E333" s="136">
        <v>0</v>
      </c>
      <c r="F333" s="136">
        <v>0</v>
      </c>
      <c r="G333" s="61" t="e">
        <f t="shared" si="33"/>
        <v>#DIV/0!</v>
      </c>
      <c r="H333" s="52"/>
      <c r="I333" s="53" t="e">
        <f>E333-#REF!</f>
        <v>#REF!</v>
      </c>
      <c r="K333" s="52" t="e">
        <f>#REF!-F333</f>
        <v>#REF!</v>
      </c>
    </row>
    <row r="334" spans="1:11" x14ac:dyDescent="0.35">
      <c r="A334" s="163">
        <v>8</v>
      </c>
      <c r="B334" s="152" t="s">
        <v>85</v>
      </c>
      <c r="C334" s="152"/>
      <c r="D334" s="111" t="s">
        <v>1</v>
      </c>
      <c r="E334" s="129">
        <f>E335+E336+E337+E346</f>
        <v>1146442.7000000002</v>
      </c>
      <c r="F334" s="129">
        <f>F335+F336+F337+F346</f>
        <v>872236</v>
      </c>
      <c r="G334" s="130">
        <f t="shared" si="33"/>
        <v>0.76081953332687269</v>
      </c>
      <c r="H334" s="79"/>
      <c r="I334" s="80" t="e">
        <f>E334-#REF!</f>
        <v>#REF!</v>
      </c>
      <c r="K334" s="79" t="e">
        <f>#REF!-F334</f>
        <v>#REF!</v>
      </c>
    </row>
    <row r="335" spans="1:11" x14ac:dyDescent="0.35">
      <c r="A335" s="163"/>
      <c r="B335" s="152"/>
      <c r="C335" s="152"/>
      <c r="D335" s="111" t="s">
        <v>2</v>
      </c>
      <c r="E335" s="129">
        <v>395554.8</v>
      </c>
      <c r="F335" s="129">
        <v>368276</v>
      </c>
      <c r="G335" s="130">
        <f t="shared" si="33"/>
        <v>0.93103660984520986</v>
      </c>
      <c r="H335" s="79"/>
      <c r="I335" s="80" t="e">
        <f>E335-#REF!</f>
        <v>#REF!</v>
      </c>
      <c r="K335" s="79" t="e">
        <f>#REF!-F335</f>
        <v>#REF!</v>
      </c>
    </row>
    <row r="336" spans="1:11" x14ac:dyDescent="0.35">
      <c r="A336" s="163"/>
      <c r="B336" s="152"/>
      <c r="C336" s="152"/>
      <c r="D336" s="111" t="s">
        <v>3</v>
      </c>
      <c r="E336" s="129">
        <f>E349+E361+E373++E387+E397+E401+E413+E417</f>
        <v>175549.5</v>
      </c>
      <c r="F336" s="129">
        <f>F349+F361+F373++F387+F397+F401+F413+F417</f>
        <v>82425</v>
      </c>
      <c r="G336" s="130">
        <f t="shared" si="33"/>
        <v>0.46952568933548655</v>
      </c>
      <c r="H336" s="79"/>
      <c r="I336" s="80" t="e">
        <f>E336-#REF!</f>
        <v>#REF!</v>
      </c>
      <c r="K336" s="79" t="e">
        <f>#REF!-F336</f>
        <v>#REF!</v>
      </c>
    </row>
    <row r="337" spans="1:11" x14ac:dyDescent="0.35">
      <c r="A337" s="163"/>
      <c r="B337" s="152"/>
      <c r="C337" s="152"/>
      <c r="D337" s="111" t="s">
        <v>17</v>
      </c>
      <c r="E337" s="129">
        <f>E350+E362+E374++E388+E398+E402+E414+E418</f>
        <v>300338.40000000002</v>
      </c>
      <c r="F337" s="129">
        <f t="shared" ref="F337" si="36">F350+F362+F374++F388+F398+F402+F414+F418</f>
        <v>146046.70000000001</v>
      </c>
      <c r="G337" s="130">
        <f t="shared" si="33"/>
        <v>0.48627381646835705</v>
      </c>
      <c r="H337" s="79"/>
      <c r="I337" s="80" t="e">
        <f>E337-#REF!</f>
        <v>#REF!</v>
      </c>
      <c r="K337" s="79" t="e">
        <f>#REF!-F337</f>
        <v>#REF!</v>
      </c>
    </row>
    <row r="338" spans="1:11" s="5" customFormat="1" ht="16.8" hidden="1" customHeight="1" x14ac:dyDescent="0.3">
      <c r="A338" s="164"/>
      <c r="B338" s="176"/>
      <c r="C338" s="153"/>
      <c r="D338" s="113"/>
      <c r="E338" s="114">
        <f>E351+E355+E363+E367+E376+E381+E385+E395+E403+E407+E411+E415</f>
        <v>1146442.7</v>
      </c>
      <c r="F338" s="114">
        <f t="shared" ref="F338" si="37">F351+F355+F363+F367+F376+F381+F385+F395+F403+F407+F411+F415</f>
        <v>872236.10000000009</v>
      </c>
      <c r="I338" s="46" t="e">
        <f>E338-#REF!</f>
        <v>#REF!</v>
      </c>
      <c r="K338" s="47" t="e">
        <f>#REF!-F338</f>
        <v>#REF!</v>
      </c>
    </row>
    <row r="339" spans="1:11" s="5" customFormat="1" ht="16.8" hidden="1" customHeight="1" x14ac:dyDescent="0.3">
      <c r="A339" s="164"/>
      <c r="B339" s="176"/>
      <c r="C339" s="153"/>
      <c r="D339" s="10"/>
      <c r="E339" s="11">
        <f>E352+E356+E364+E368+E377+E382+E386+E396+E404+E408+E412+E416</f>
        <v>395554.79999999993</v>
      </c>
      <c r="F339" s="11">
        <f>F352+F356+F364+F368+F377+F382+F386+F396+F404+F408+F412+F416</f>
        <v>368275.99999999994</v>
      </c>
      <c r="I339" s="46" t="e">
        <f>E339-#REF!</f>
        <v>#REF!</v>
      </c>
      <c r="K339" s="47" t="e">
        <f>#REF!-F339</f>
        <v>#REF!</v>
      </c>
    </row>
    <row r="340" spans="1:11" s="5" customFormat="1" ht="16.8" hidden="1" customHeight="1" x14ac:dyDescent="0.3">
      <c r="A340" s="164"/>
      <c r="B340" s="176"/>
      <c r="C340" s="153"/>
      <c r="D340" s="10"/>
      <c r="E340" s="11">
        <f>E353+E357+E365+E369+E378+E383+E387+E397+E405+E409+E413+E417</f>
        <v>175549.5</v>
      </c>
      <c r="F340" s="11">
        <f>F353+F357+F365+F369+F378+F383+F387+F397+F405+F409+F413+F417</f>
        <v>82425.100000000006</v>
      </c>
      <c r="I340" s="46" t="e">
        <f>E340-#REF!</f>
        <v>#REF!</v>
      </c>
      <c r="K340" s="47" t="e">
        <f>#REF!-F340</f>
        <v>#REF!</v>
      </c>
    </row>
    <row r="341" spans="1:11" s="5" customFormat="1" ht="16.8" hidden="1" customHeight="1" x14ac:dyDescent="0.3">
      <c r="A341" s="164"/>
      <c r="B341" s="176"/>
      <c r="C341" s="153"/>
      <c r="D341" s="10"/>
      <c r="E341" s="11">
        <f>E354+E358+E366+E370+E379+E384+E388+E398+E406+E410+E414+E418</f>
        <v>300338.40000000002</v>
      </c>
      <c r="F341" s="11">
        <f>F354+F358+F366+F370+F379+F384+F388+F398+F406+F410+F414+F418</f>
        <v>146046.70000000001</v>
      </c>
      <c r="I341" s="46" t="e">
        <f>E341-#REF!</f>
        <v>#REF!</v>
      </c>
      <c r="K341" s="47" t="e">
        <f>#REF!-F341</f>
        <v>#REF!</v>
      </c>
    </row>
    <row r="342" spans="1:11" s="5" customFormat="1" ht="16.8" hidden="1" customHeight="1" x14ac:dyDescent="0.3">
      <c r="A342" s="164"/>
      <c r="B342" s="176"/>
      <c r="C342" s="153"/>
      <c r="D342" s="9"/>
      <c r="E342" s="12">
        <f t="shared" ref="E342:F345" si="38">E338-E334</f>
        <v>0</v>
      </c>
      <c r="F342" s="12">
        <f t="shared" si="38"/>
        <v>0.10000000009313226</v>
      </c>
      <c r="I342" s="46" t="e">
        <f>E342-#REF!</f>
        <v>#REF!</v>
      </c>
      <c r="K342" s="47" t="e">
        <f>#REF!-F342</f>
        <v>#REF!</v>
      </c>
    </row>
    <row r="343" spans="1:11" s="5" customFormat="1" ht="16.8" hidden="1" customHeight="1" x14ac:dyDescent="0.3">
      <c r="A343" s="164"/>
      <c r="B343" s="176"/>
      <c r="C343" s="153"/>
      <c r="D343" s="9"/>
      <c r="E343" s="12">
        <f t="shared" si="38"/>
        <v>0</v>
      </c>
      <c r="F343" s="12">
        <f t="shared" si="38"/>
        <v>0</v>
      </c>
      <c r="I343" s="46" t="e">
        <f>E343-#REF!</f>
        <v>#REF!</v>
      </c>
      <c r="K343" s="47" t="e">
        <f>#REF!-F343</f>
        <v>#REF!</v>
      </c>
    </row>
    <row r="344" spans="1:11" s="5" customFormat="1" ht="16.8" hidden="1" customHeight="1" x14ac:dyDescent="0.3">
      <c r="A344" s="164"/>
      <c r="B344" s="176"/>
      <c r="C344" s="153"/>
      <c r="D344" s="9"/>
      <c r="E344" s="12">
        <f t="shared" si="38"/>
        <v>0</v>
      </c>
      <c r="F344" s="12">
        <f t="shared" si="38"/>
        <v>0.10000000000582077</v>
      </c>
      <c r="I344" s="46" t="e">
        <f>E344-#REF!</f>
        <v>#REF!</v>
      </c>
      <c r="K344" s="47" t="e">
        <f>#REF!-F344</f>
        <v>#REF!</v>
      </c>
    </row>
    <row r="345" spans="1:11" s="5" customFormat="1" ht="16.8" hidden="1" customHeight="1" x14ac:dyDescent="0.3">
      <c r="A345" s="164"/>
      <c r="B345" s="176"/>
      <c r="C345" s="153"/>
      <c r="D345" s="63"/>
      <c r="E345" s="64">
        <f t="shared" si="38"/>
        <v>0</v>
      </c>
      <c r="F345" s="64">
        <f t="shared" si="38"/>
        <v>0</v>
      </c>
      <c r="I345" s="46" t="e">
        <f>E345-#REF!</f>
        <v>#REF!</v>
      </c>
      <c r="K345" s="47" t="e">
        <f>#REF!-F345</f>
        <v>#REF!</v>
      </c>
    </row>
    <row r="346" spans="1:11" s="81" customFormat="1" ht="18" customHeight="1" x14ac:dyDescent="0.3">
      <c r="A346" s="163"/>
      <c r="B346" s="152"/>
      <c r="C346" s="152"/>
      <c r="D346" s="111" t="s">
        <v>47</v>
      </c>
      <c r="E346" s="129">
        <v>275000</v>
      </c>
      <c r="F346" s="129">
        <v>275488.3</v>
      </c>
      <c r="G346" s="130">
        <v>1.002</v>
      </c>
      <c r="I346" s="82"/>
      <c r="K346" s="83"/>
    </row>
    <row r="347" spans="1:11" x14ac:dyDescent="0.35">
      <c r="A347" s="163" t="s">
        <v>143</v>
      </c>
      <c r="B347" s="152" t="s">
        <v>65</v>
      </c>
      <c r="C347" s="143"/>
      <c r="D347" s="111" t="s">
        <v>1</v>
      </c>
      <c r="E347" s="129">
        <f t="shared" ref="E347:F350" si="39">E351+E355</f>
        <v>336399.89999999997</v>
      </c>
      <c r="F347" s="129">
        <f t="shared" si="39"/>
        <v>165799.19999999998</v>
      </c>
      <c r="G347" s="130">
        <f t="shared" ref="G347:G418" si="40">F347/E347</f>
        <v>0.49286340453727839</v>
      </c>
      <c r="H347" s="79"/>
      <c r="I347" s="80" t="e">
        <f>E347-#REF!</f>
        <v>#REF!</v>
      </c>
      <c r="K347" s="79" t="e">
        <f>#REF!-F347</f>
        <v>#REF!</v>
      </c>
    </row>
    <row r="348" spans="1:11" x14ac:dyDescent="0.35">
      <c r="A348" s="163"/>
      <c r="B348" s="152"/>
      <c r="C348" s="144"/>
      <c r="D348" s="111" t="s">
        <v>2</v>
      </c>
      <c r="E348" s="129">
        <f t="shared" si="39"/>
        <v>20475.299999999941</v>
      </c>
      <c r="F348" s="129">
        <f t="shared" si="39"/>
        <v>11397.399999999976</v>
      </c>
      <c r="G348" s="130">
        <f t="shared" si="40"/>
        <v>0.55664141673137923</v>
      </c>
      <c r="H348" s="79"/>
      <c r="I348" s="80" t="e">
        <f>E348-#REF!</f>
        <v>#REF!</v>
      </c>
      <c r="K348" s="79" t="e">
        <f>#REF!-F348</f>
        <v>#REF!</v>
      </c>
    </row>
    <row r="349" spans="1:11" x14ac:dyDescent="0.35">
      <c r="A349" s="163"/>
      <c r="B349" s="152"/>
      <c r="C349" s="144"/>
      <c r="D349" s="111" t="s">
        <v>3</v>
      </c>
      <c r="E349" s="129">
        <f t="shared" si="39"/>
        <v>15586.2</v>
      </c>
      <c r="F349" s="129">
        <f>F353+F357</f>
        <v>8355.1</v>
      </c>
      <c r="G349" s="130">
        <f t="shared" si="40"/>
        <v>0.53605753807855672</v>
      </c>
      <c r="H349" s="79"/>
      <c r="I349" s="80" t="e">
        <f>E349-#REF!</f>
        <v>#REF!</v>
      </c>
      <c r="K349" s="79" t="e">
        <f>#REF!-F349</f>
        <v>#REF!</v>
      </c>
    </row>
    <row r="350" spans="1:11" x14ac:dyDescent="0.35">
      <c r="A350" s="163"/>
      <c r="B350" s="152"/>
      <c r="C350" s="145"/>
      <c r="D350" s="111" t="s">
        <v>17</v>
      </c>
      <c r="E350" s="129">
        <f t="shared" si="39"/>
        <v>300338.40000000002</v>
      </c>
      <c r="F350" s="129">
        <f t="shared" si="39"/>
        <v>146046.70000000001</v>
      </c>
      <c r="G350" s="130">
        <f t="shared" si="40"/>
        <v>0.48627381646835705</v>
      </c>
      <c r="H350" s="79"/>
      <c r="I350" s="80" t="e">
        <f>E350-#REF!</f>
        <v>#REF!</v>
      </c>
      <c r="K350" s="79" t="e">
        <f>#REF!-F350</f>
        <v>#REF!</v>
      </c>
    </row>
    <row r="351" spans="1:11" x14ac:dyDescent="0.35">
      <c r="A351" s="163"/>
      <c r="B351" s="152"/>
      <c r="C351" s="149" t="s">
        <v>9</v>
      </c>
      <c r="D351" s="111" t="s">
        <v>1</v>
      </c>
      <c r="E351" s="129">
        <v>331528.09999999998</v>
      </c>
      <c r="F351" s="129">
        <v>162757.4</v>
      </c>
      <c r="G351" s="130">
        <f t="shared" si="40"/>
        <v>0.49093093466285365</v>
      </c>
      <c r="H351" s="79"/>
      <c r="I351" s="80" t="e">
        <f>E351-#REF!</f>
        <v>#REF!</v>
      </c>
      <c r="K351" s="79" t="e">
        <f>#REF!-F351</f>
        <v>#REF!</v>
      </c>
    </row>
    <row r="352" spans="1:11" x14ac:dyDescent="0.35">
      <c r="A352" s="163"/>
      <c r="B352" s="152"/>
      <c r="C352" s="149"/>
      <c r="D352" s="111" t="s">
        <v>2</v>
      </c>
      <c r="E352" s="129">
        <f>E351-E353-E354</f>
        <v>15603.499999999942</v>
      </c>
      <c r="F352" s="129">
        <f>F351-F353-F354</f>
        <v>8355.5999999999767</v>
      </c>
      <c r="G352" s="130">
        <f t="shared" si="40"/>
        <v>0.53549524145223881</v>
      </c>
      <c r="H352" s="79"/>
      <c r="I352" s="80" t="e">
        <f>E352-#REF!</f>
        <v>#REF!</v>
      </c>
      <c r="K352" s="79" t="e">
        <f>#REF!-F352</f>
        <v>#REF!</v>
      </c>
    </row>
    <row r="353" spans="1:11" x14ac:dyDescent="0.35">
      <c r="A353" s="163"/>
      <c r="B353" s="152"/>
      <c r="C353" s="149"/>
      <c r="D353" s="111" t="s">
        <v>3</v>
      </c>
      <c r="E353" s="129">
        <v>15586.2</v>
      </c>
      <c r="F353" s="129">
        <v>8355.1</v>
      </c>
      <c r="G353" s="130">
        <f t="shared" si="40"/>
        <v>0.53605753807855672</v>
      </c>
      <c r="H353" s="79"/>
      <c r="I353" s="80" t="e">
        <f>E353-#REF!</f>
        <v>#REF!</v>
      </c>
      <c r="K353" s="79" t="e">
        <f>#REF!-F353</f>
        <v>#REF!</v>
      </c>
    </row>
    <row r="354" spans="1:11" x14ac:dyDescent="0.35">
      <c r="A354" s="163"/>
      <c r="B354" s="152"/>
      <c r="C354" s="149"/>
      <c r="D354" s="111" t="s">
        <v>17</v>
      </c>
      <c r="E354" s="129">
        <v>300338.40000000002</v>
      </c>
      <c r="F354" s="129">
        <v>146046.70000000001</v>
      </c>
      <c r="G354" s="130">
        <f t="shared" si="40"/>
        <v>0.48627381646835705</v>
      </c>
      <c r="H354" s="79"/>
      <c r="I354" s="80" t="e">
        <f>E354-#REF!</f>
        <v>#REF!</v>
      </c>
      <c r="K354" s="79" t="e">
        <f>#REF!-F354</f>
        <v>#REF!</v>
      </c>
    </row>
    <row r="355" spans="1:11" x14ac:dyDescent="0.35">
      <c r="A355" s="163"/>
      <c r="B355" s="152"/>
      <c r="C355" s="149" t="s">
        <v>25</v>
      </c>
      <c r="D355" s="111" t="s">
        <v>1</v>
      </c>
      <c r="E355" s="129">
        <v>4871.8</v>
      </c>
      <c r="F355" s="129">
        <v>3041.8</v>
      </c>
      <c r="G355" s="130">
        <f t="shared" si="40"/>
        <v>0.62436881645387743</v>
      </c>
      <c r="H355" s="79"/>
      <c r="I355" s="80" t="e">
        <f>E355-#REF!</f>
        <v>#REF!</v>
      </c>
      <c r="K355" s="79" t="e">
        <f>#REF!-F355</f>
        <v>#REF!</v>
      </c>
    </row>
    <row r="356" spans="1:11" x14ac:dyDescent="0.35">
      <c r="A356" s="163"/>
      <c r="B356" s="152"/>
      <c r="C356" s="149"/>
      <c r="D356" s="111" t="s">
        <v>2</v>
      </c>
      <c r="E356" s="129">
        <f>E355-E357-E358</f>
        <v>4871.8</v>
      </c>
      <c r="F356" s="129">
        <f>F355-F357-F358</f>
        <v>3041.8</v>
      </c>
      <c r="G356" s="130">
        <f t="shared" si="40"/>
        <v>0.62436881645387743</v>
      </c>
      <c r="H356" s="79"/>
      <c r="I356" s="80" t="e">
        <f>E356-#REF!</f>
        <v>#REF!</v>
      </c>
      <c r="K356" s="79" t="e">
        <f>#REF!-F356</f>
        <v>#REF!</v>
      </c>
    </row>
    <row r="357" spans="1:11" s="3" customFormat="1" ht="16.8" hidden="1" customHeight="1" x14ac:dyDescent="0.3">
      <c r="A357" s="109"/>
      <c r="B357" s="154"/>
      <c r="C357" s="150"/>
      <c r="D357" s="123" t="s">
        <v>3</v>
      </c>
      <c r="E357" s="124">
        <v>0</v>
      </c>
      <c r="F357" s="124">
        <v>0</v>
      </c>
      <c r="G357" s="61" t="e">
        <f t="shared" si="40"/>
        <v>#DIV/0!</v>
      </c>
      <c r="H357" s="52"/>
      <c r="I357" s="53" t="e">
        <f>E357-#REF!</f>
        <v>#REF!</v>
      </c>
      <c r="K357" s="52" t="e">
        <f>#REF!-F357</f>
        <v>#REF!</v>
      </c>
    </row>
    <row r="358" spans="1:11" s="3" customFormat="1" ht="16.8" hidden="1" customHeight="1" x14ac:dyDescent="0.3">
      <c r="A358" s="109"/>
      <c r="B358" s="154"/>
      <c r="C358" s="150"/>
      <c r="D358" s="65" t="s">
        <v>17</v>
      </c>
      <c r="E358" s="66">
        <v>0</v>
      </c>
      <c r="F358" s="66">
        <v>0</v>
      </c>
      <c r="G358" s="61" t="e">
        <f t="shared" si="40"/>
        <v>#DIV/0!</v>
      </c>
      <c r="H358" s="52"/>
      <c r="I358" s="53" t="e">
        <f>E358-#REF!</f>
        <v>#REF!</v>
      </c>
      <c r="K358" s="52" t="e">
        <f>#REF!-F358</f>
        <v>#REF!</v>
      </c>
    </row>
    <row r="359" spans="1:11" x14ac:dyDescent="0.35">
      <c r="A359" s="163" t="s">
        <v>144</v>
      </c>
      <c r="B359" s="152" t="s">
        <v>66</v>
      </c>
      <c r="C359" s="143"/>
      <c r="D359" s="111" t="s">
        <v>1</v>
      </c>
      <c r="E359" s="129">
        <f>E363+E367</f>
        <v>124892.2</v>
      </c>
      <c r="F359" s="129">
        <f t="shared" ref="E359:F360" si="41">F363+F367</f>
        <v>42244.800000000003</v>
      </c>
      <c r="G359" s="130">
        <f t="shared" si="40"/>
        <v>0.33825010689218388</v>
      </c>
      <c r="H359" s="79"/>
      <c r="I359" s="80" t="e">
        <f>E359-#REF!</f>
        <v>#REF!</v>
      </c>
      <c r="K359" s="79" t="e">
        <f>#REF!-F359</f>
        <v>#REF!</v>
      </c>
    </row>
    <row r="360" spans="1:11" x14ac:dyDescent="0.35">
      <c r="A360" s="163"/>
      <c r="B360" s="152"/>
      <c r="C360" s="144"/>
      <c r="D360" s="111" t="s">
        <v>2</v>
      </c>
      <c r="E360" s="129">
        <f t="shared" si="41"/>
        <v>27203.499999999996</v>
      </c>
      <c r="F360" s="129">
        <f t="shared" si="41"/>
        <v>19987</v>
      </c>
      <c r="G360" s="130">
        <f t="shared" si="40"/>
        <v>0.7347216350837209</v>
      </c>
      <c r="H360" s="79"/>
      <c r="I360" s="80" t="e">
        <f>E360-#REF!</f>
        <v>#REF!</v>
      </c>
      <c r="K360" s="79" t="e">
        <f>#REF!-F360</f>
        <v>#REF!</v>
      </c>
    </row>
    <row r="361" spans="1:11" x14ac:dyDescent="0.35">
      <c r="A361" s="163"/>
      <c r="B361" s="152"/>
      <c r="C361" s="145"/>
      <c r="D361" s="111" t="s">
        <v>3</v>
      </c>
      <c r="E361" s="129">
        <f t="shared" ref="E361:F362" si="42">E365+E369</f>
        <v>97688.7</v>
      </c>
      <c r="F361" s="129">
        <f t="shared" si="42"/>
        <v>22257.8</v>
      </c>
      <c r="G361" s="130">
        <f t="shared" si="40"/>
        <v>0.22784416211905778</v>
      </c>
      <c r="H361" s="79"/>
      <c r="I361" s="80" t="e">
        <f>E361-#REF!</f>
        <v>#REF!</v>
      </c>
      <c r="K361" s="79" t="e">
        <f>#REF!-F361</f>
        <v>#REF!</v>
      </c>
    </row>
    <row r="362" spans="1:11" s="3" customFormat="1" ht="16.8" hidden="1" customHeight="1" x14ac:dyDescent="0.3">
      <c r="A362" s="164"/>
      <c r="B362" s="154"/>
      <c r="C362" s="106"/>
      <c r="D362" s="135" t="s">
        <v>17</v>
      </c>
      <c r="E362" s="136">
        <f t="shared" si="42"/>
        <v>0</v>
      </c>
      <c r="F362" s="136">
        <f t="shared" si="42"/>
        <v>0</v>
      </c>
      <c r="G362" s="61" t="e">
        <f t="shared" si="40"/>
        <v>#DIV/0!</v>
      </c>
      <c r="H362" s="52"/>
      <c r="I362" s="53" t="e">
        <f>E362-#REF!</f>
        <v>#REF!</v>
      </c>
      <c r="K362" s="52" t="e">
        <f>#REF!-F362</f>
        <v>#REF!</v>
      </c>
    </row>
    <row r="363" spans="1:11" x14ac:dyDescent="0.35">
      <c r="A363" s="163"/>
      <c r="B363" s="152"/>
      <c r="C363" s="149" t="s">
        <v>9</v>
      </c>
      <c r="D363" s="111" t="s">
        <v>1</v>
      </c>
      <c r="E363" s="129">
        <v>118651.4</v>
      </c>
      <c r="F363" s="129">
        <v>35700.5</v>
      </c>
      <c r="G363" s="130">
        <f t="shared" si="40"/>
        <v>0.30088561955442583</v>
      </c>
      <c r="H363" s="79"/>
      <c r="I363" s="80" t="e">
        <f>E363-#REF!</f>
        <v>#REF!</v>
      </c>
      <c r="K363" s="79" t="e">
        <f>#REF!-F363</f>
        <v>#REF!</v>
      </c>
    </row>
    <row r="364" spans="1:11" x14ac:dyDescent="0.35">
      <c r="A364" s="163"/>
      <c r="B364" s="152"/>
      <c r="C364" s="149"/>
      <c r="D364" s="111" t="s">
        <v>2</v>
      </c>
      <c r="E364" s="129">
        <f>E363-E365-E366</f>
        <v>20962.699999999997</v>
      </c>
      <c r="F364" s="129">
        <f>F363-F365-F366</f>
        <v>15833.5</v>
      </c>
      <c r="G364" s="130">
        <f t="shared" si="40"/>
        <v>0.75531777872125261</v>
      </c>
      <c r="H364" s="79"/>
      <c r="I364" s="80" t="e">
        <f>E364-#REF!</f>
        <v>#REF!</v>
      </c>
      <c r="K364" s="79" t="e">
        <f>#REF!-F364</f>
        <v>#REF!</v>
      </c>
    </row>
    <row r="365" spans="1:11" x14ac:dyDescent="0.35">
      <c r="A365" s="163"/>
      <c r="B365" s="152"/>
      <c r="C365" s="149"/>
      <c r="D365" s="111" t="s">
        <v>3</v>
      </c>
      <c r="E365" s="129">
        <v>97688.7</v>
      </c>
      <c r="F365" s="129">
        <v>19867</v>
      </c>
      <c r="G365" s="130">
        <f t="shared" si="40"/>
        <v>0.20337050242249105</v>
      </c>
      <c r="H365" s="79"/>
      <c r="I365" s="80" t="e">
        <f>E365-#REF!</f>
        <v>#REF!</v>
      </c>
      <c r="K365" s="79" t="e">
        <f>#REF!-F365</f>
        <v>#REF!</v>
      </c>
    </row>
    <row r="366" spans="1:11" s="3" customFormat="1" ht="16.8" hidden="1" customHeight="1" x14ac:dyDescent="0.3">
      <c r="A366" s="164"/>
      <c r="B366" s="154"/>
      <c r="C366" s="150"/>
      <c r="D366" s="135" t="s">
        <v>17</v>
      </c>
      <c r="E366" s="136">
        <v>0</v>
      </c>
      <c r="F366" s="136">
        <v>0</v>
      </c>
      <c r="G366" s="61" t="e">
        <f t="shared" si="40"/>
        <v>#DIV/0!</v>
      </c>
      <c r="H366" s="52"/>
      <c r="I366" s="53" t="e">
        <f>E366-#REF!</f>
        <v>#REF!</v>
      </c>
      <c r="K366" s="52" t="e">
        <f>#REF!-F366</f>
        <v>#REF!</v>
      </c>
    </row>
    <row r="367" spans="1:11" x14ac:dyDescent="0.35">
      <c r="A367" s="163"/>
      <c r="B367" s="152"/>
      <c r="C367" s="149" t="s">
        <v>25</v>
      </c>
      <c r="D367" s="111" t="s">
        <v>1</v>
      </c>
      <c r="E367" s="129">
        <v>6240.8</v>
      </c>
      <c r="F367" s="129">
        <v>6544.3</v>
      </c>
      <c r="G367" s="130">
        <f t="shared" si="40"/>
        <v>1.0486315856941417</v>
      </c>
      <c r="H367" s="79"/>
      <c r="I367" s="80" t="e">
        <f>E367-#REF!</f>
        <v>#REF!</v>
      </c>
      <c r="K367" s="79" t="e">
        <f>#REF!-F367</f>
        <v>#REF!</v>
      </c>
    </row>
    <row r="368" spans="1:11" x14ac:dyDescent="0.35">
      <c r="A368" s="163"/>
      <c r="B368" s="152"/>
      <c r="C368" s="149"/>
      <c r="D368" s="111" t="s">
        <v>2</v>
      </c>
      <c r="E368" s="129">
        <f>E367-E369-E370</f>
        <v>6240.8</v>
      </c>
      <c r="F368" s="129">
        <f>F367-F369-F370</f>
        <v>4153.5</v>
      </c>
      <c r="G368" s="130">
        <f t="shared" si="40"/>
        <v>0.66553967440071782</v>
      </c>
      <c r="H368" s="79"/>
      <c r="I368" s="80" t="e">
        <f>E368-#REF!</f>
        <v>#REF!</v>
      </c>
      <c r="K368" s="79" t="e">
        <f>#REF!-F368</f>
        <v>#REF!</v>
      </c>
    </row>
    <row r="369" spans="1:11" s="3" customFormat="1" ht="16.8" hidden="1" customHeight="1" x14ac:dyDescent="0.3">
      <c r="A369" s="109"/>
      <c r="B369" s="154"/>
      <c r="C369" s="150"/>
      <c r="D369" s="123" t="s">
        <v>3</v>
      </c>
      <c r="E369" s="124">
        <v>0</v>
      </c>
      <c r="F369" s="124">
        <v>2390.8000000000002</v>
      </c>
      <c r="G369" s="61" t="e">
        <f t="shared" si="40"/>
        <v>#DIV/0!</v>
      </c>
      <c r="H369" s="52"/>
      <c r="I369" s="53" t="e">
        <f>E369-#REF!</f>
        <v>#REF!</v>
      </c>
      <c r="K369" s="52" t="e">
        <f>#REF!-F369</f>
        <v>#REF!</v>
      </c>
    </row>
    <row r="370" spans="1:11" s="3" customFormat="1" ht="16.8" hidden="1" customHeight="1" x14ac:dyDescent="0.3">
      <c r="A370" s="109"/>
      <c r="B370" s="154"/>
      <c r="C370" s="150"/>
      <c r="D370" s="65" t="s">
        <v>17</v>
      </c>
      <c r="E370" s="66">
        <v>0</v>
      </c>
      <c r="F370" s="66">
        <v>0</v>
      </c>
      <c r="G370" s="61" t="e">
        <f t="shared" si="40"/>
        <v>#DIV/0!</v>
      </c>
      <c r="H370" s="52"/>
      <c r="I370" s="53" t="e">
        <f>E370-#REF!</f>
        <v>#REF!</v>
      </c>
      <c r="K370" s="52" t="e">
        <f>#REF!-F370</f>
        <v>#REF!</v>
      </c>
    </row>
    <row r="371" spans="1:11" x14ac:dyDescent="0.35">
      <c r="A371" s="163" t="s">
        <v>145</v>
      </c>
      <c r="B371" s="152" t="s">
        <v>178</v>
      </c>
      <c r="C371" s="149"/>
      <c r="D371" s="111" t="s">
        <v>1</v>
      </c>
      <c r="E371" s="129">
        <f>E372+E373+E375</f>
        <v>413432.2</v>
      </c>
      <c r="F371" s="129">
        <f>F372+F373+F375</f>
        <v>403458</v>
      </c>
      <c r="G371" s="130">
        <f t="shared" si="40"/>
        <v>0.97587464159782422</v>
      </c>
      <c r="H371" s="79"/>
      <c r="I371" s="80" t="e">
        <f>E371-#REF!</f>
        <v>#REF!</v>
      </c>
      <c r="K371" s="79" t="e">
        <f>#REF!-F371</f>
        <v>#REF!</v>
      </c>
    </row>
    <row r="372" spans="1:11" x14ac:dyDescent="0.35">
      <c r="A372" s="163"/>
      <c r="B372" s="152"/>
      <c r="C372" s="149"/>
      <c r="D372" s="111" t="s">
        <v>2</v>
      </c>
      <c r="E372" s="129">
        <f>E377</f>
        <v>76157.600000000006</v>
      </c>
      <c r="F372" s="129">
        <f>F377</f>
        <v>76157.600000000006</v>
      </c>
      <c r="G372" s="130">
        <f t="shared" si="40"/>
        <v>1</v>
      </c>
      <c r="H372" s="79"/>
      <c r="I372" s="80" t="e">
        <f>E372-#REF!</f>
        <v>#REF!</v>
      </c>
      <c r="K372" s="79" t="e">
        <f>#REF!-F372</f>
        <v>#REF!</v>
      </c>
    </row>
    <row r="373" spans="1:11" x14ac:dyDescent="0.35">
      <c r="A373" s="163"/>
      <c r="B373" s="152"/>
      <c r="C373" s="149"/>
      <c r="D373" s="111" t="s">
        <v>3</v>
      </c>
      <c r="E373" s="129">
        <f t="shared" ref="E373" si="43">E378+E383</f>
        <v>62274.6</v>
      </c>
      <c r="F373" s="129">
        <v>51812.1</v>
      </c>
      <c r="G373" s="130">
        <f t="shared" si="40"/>
        <v>0.83199410353498859</v>
      </c>
      <c r="H373" s="79"/>
      <c r="I373" s="80" t="e">
        <f>E373-#REF!</f>
        <v>#REF!</v>
      </c>
      <c r="K373" s="79" t="e">
        <f>#REF!-F373</f>
        <v>#REF!</v>
      </c>
    </row>
    <row r="374" spans="1:11" s="3" customFormat="1" ht="16.8" hidden="1" customHeight="1" x14ac:dyDescent="0.3">
      <c r="A374" s="164"/>
      <c r="B374" s="154"/>
      <c r="C374" s="175"/>
      <c r="D374" s="135" t="s">
        <v>17</v>
      </c>
      <c r="E374" s="136">
        <f t="shared" ref="E374:F374" si="44">E379+E384</f>
        <v>0</v>
      </c>
      <c r="F374" s="136">
        <f t="shared" si="44"/>
        <v>0</v>
      </c>
      <c r="G374" s="61" t="e">
        <f t="shared" si="40"/>
        <v>#DIV/0!</v>
      </c>
      <c r="H374" s="52"/>
      <c r="I374" s="53" t="e">
        <f>E374-#REF!</f>
        <v>#REF!</v>
      </c>
      <c r="K374" s="52" t="e">
        <f>#REF!-F374</f>
        <v>#REF!</v>
      </c>
    </row>
    <row r="375" spans="1:11" x14ac:dyDescent="0.35">
      <c r="A375" s="163"/>
      <c r="B375" s="152"/>
      <c r="C375" s="149"/>
      <c r="D375" s="111" t="s">
        <v>47</v>
      </c>
      <c r="E375" s="129">
        <v>275000</v>
      </c>
      <c r="F375" s="129">
        <v>275488.3</v>
      </c>
      <c r="G375" s="130">
        <v>1.002</v>
      </c>
      <c r="H375" s="79"/>
      <c r="I375" s="80"/>
      <c r="K375" s="79"/>
    </row>
    <row r="376" spans="1:11" x14ac:dyDescent="0.35">
      <c r="A376" s="163"/>
      <c r="B376" s="152"/>
      <c r="C376" s="149" t="s">
        <v>18</v>
      </c>
      <c r="D376" s="111" t="s">
        <v>1</v>
      </c>
      <c r="E376" s="129">
        <f>E377+E378+E380</f>
        <v>379560.1</v>
      </c>
      <c r="F376" s="129">
        <f>F377+F378+F380</f>
        <v>380095.2</v>
      </c>
      <c r="G376" s="130">
        <f t="shared" si="40"/>
        <v>1.0014097899120589</v>
      </c>
      <c r="H376" s="79"/>
      <c r="I376" s="80" t="e">
        <f>E376-#REF!</f>
        <v>#REF!</v>
      </c>
      <c r="K376" s="79" t="e">
        <f>#REF!-F376</f>
        <v>#REF!</v>
      </c>
    </row>
    <row r="377" spans="1:11" x14ac:dyDescent="0.35">
      <c r="A377" s="163"/>
      <c r="B377" s="152"/>
      <c r="C377" s="149"/>
      <c r="D377" s="111" t="s">
        <v>2</v>
      </c>
      <c r="E377" s="129">
        <f>76157.6</f>
        <v>76157.600000000006</v>
      </c>
      <c r="F377" s="129">
        <f>76157.6</f>
        <v>76157.600000000006</v>
      </c>
      <c r="G377" s="130">
        <f t="shared" si="40"/>
        <v>1</v>
      </c>
      <c r="H377" s="79"/>
      <c r="I377" s="80" t="e">
        <f>E377-#REF!</f>
        <v>#REF!</v>
      </c>
      <c r="K377" s="79" t="e">
        <f>#REF!-F377</f>
        <v>#REF!</v>
      </c>
    </row>
    <row r="378" spans="1:11" x14ac:dyDescent="0.35">
      <c r="A378" s="163"/>
      <c r="B378" s="152"/>
      <c r="C378" s="149"/>
      <c r="D378" s="111" t="s">
        <v>3</v>
      </c>
      <c r="E378" s="129">
        <v>28402.5</v>
      </c>
      <c r="F378" s="129">
        <v>28449.3</v>
      </c>
      <c r="G378" s="130">
        <f t="shared" si="40"/>
        <v>1.001647742276208</v>
      </c>
      <c r="H378" s="79"/>
      <c r="I378" s="80" t="e">
        <f>E378-#REF!</f>
        <v>#REF!</v>
      </c>
      <c r="K378" s="79" t="e">
        <f>#REF!-F378</f>
        <v>#REF!</v>
      </c>
    </row>
    <row r="379" spans="1:11" s="3" customFormat="1" ht="16.8" hidden="1" customHeight="1" x14ac:dyDescent="0.3">
      <c r="A379" s="164"/>
      <c r="B379" s="154"/>
      <c r="C379" s="175"/>
      <c r="D379" s="135" t="s">
        <v>17</v>
      </c>
      <c r="E379" s="136">
        <v>0</v>
      </c>
      <c r="F379" s="136">
        <v>0</v>
      </c>
      <c r="G379" s="61" t="e">
        <f t="shared" si="40"/>
        <v>#DIV/0!</v>
      </c>
      <c r="H379" s="52"/>
      <c r="I379" s="53" t="e">
        <f>E379-#REF!</f>
        <v>#REF!</v>
      </c>
      <c r="K379" s="52" t="e">
        <f>#REF!-F379</f>
        <v>#REF!</v>
      </c>
    </row>
    <row r="380" spans="1:11" x14ac:dyDescent="0.35">
      <c r="A380" s="163"/>
      <c r="B380" s="152"/>
      <c r="C380" s="149"/>
      <c r="D380" s="111" t="s">
        <v>47</v>
      </c>
      <c r="E380" s="129">
        <v>275000</v>
      </c>
      <c r="F380" s="129">
        <v>275488.3</v>
      </c>
      <c r="G380" s="130">
        <v>1.002</v>
      </c>
      <c r="H380" s="79"/>
      <c r="I380" s="80"/>
      <c r="K380" s="79"/>
    </row>
    <row r="381" spans="1:11" x14ac:dyDescent="0.35">
      <c r="A381" s="163"/>
      <c r="B381" s="152"/>
      <c r="C381" s="149" t="s">
        <v>15</v>
      </c>
      <c r="D381" s="111" t="s">
        <v>1</v>
      </c>
      <c r="E381" s="129">
        <v>33872.1</v>
      </c>
      <c r="F381" s="129">
        <v>23362.9</v>
      </c>
      <c r="G381" s="130">
        <f t="shared" si="40"/>
        <v>0.68973875254265316</v>
      </c>
      <c r="H381" s="79"/>
      <c r="I381" s="80" t="e">
        <f>E381-#REF!</f>
        <v>#REF!</v>
      </c>
      <c r="K381" s="79" t="e">
        <f>#REF!-F381</f>
        <v>#REF!</v>
      </c>
    </row>
    <row r="382" spans="1:11" s="3" customFormat="1" ht="16.8" hidden="1" customHeight="1" x14ac:dyDescent="0.3">
      <c r="A382" s="164"/>
      <c r="B382" s="154"/>
      <c r="C382" s="150"/>
      <c r="D382" s="135" t="s">
        <v>2</v>
      </c>
      <c r="E382" s="136">
        <f>E381-E383-E384</f>
        <v>0</v>
      </c>
      <c r="F382" s="136">
        <f>F381-F383-F384</f>
        <v>0</v>
      </c>
      <c r="G382" s="61" t="e">
        <f t="shared" si="40"/>
        <v>#DIV/0!</v>
      </c>
      <c r="H382" s="52"/>
      <c r="I382" s="53" t="e">
        <f>E382-#REF!</f>
        <v>#REF!</v>
      </c>
      <c r="K382" s="52" t="e">
        <f>#REF!-F382</f>
        <v>#REF!</v>
      </c>
    </row>
    <row r="383" spans="1:11" x14ac:dyDescent="0.35">
      <c r="A383" s="163"/>
      <c r="B383" s="152"/>
      <c r="C383" s="149"/>
      <c r="D383" s="111" t="s">
        <v>3</v>
      </c>
      <c r="E383" s="129">
        <v>33872.1</v>
      </c>
      <c r="F383" s="129">
        <v>23362.9</v>
      </c>
      <c r="G383" s="130">
        <f t="shared" si="40"/>
        <v>0.68973875254265316</v>
      </c>
      <c r="H383" s="79"/>
      <c r="I383" s="80" t="e">
        <f>E383-#REF!</f>
        <v>#REF!</v>
      </c>
      <c r="K383" s="79" t="e">
        <f>#REF!-F383</f>
        <v>#REF!</v>
      </c>
    </row>
    <row r="384" spans="1:11" s="3" customFormat="1" ht="16.8" hidden="1" customHeight="1" x14ac:dyDescent="0.3">
      <c r="A384" s="110"/>
      <c r="B384" s="157"/>
      <c r="C384" s="151"/>
      <c r="D384" s="123" t="s">
        <v>17</v>
      </c>
      <c r="E384" s="124"/>
      <c r="F384" s="124"/>
      <c r="G384" s="61" t="e">
        <f t="shared" si="40"/>
        <v>#DIV/0!</v>
      </c>
      <c r="H384" s="52"/>
      <c r="I384" s="53" t="e">
        <f>E384-#REF!</f>
        <v>#REF!</v>
      </c>
      <c r="K384" s="52" t="e">
        <f>#REF!-F384</f>
        <v>#REF!</v>
      </c>
    </row>
    <row r="385" spans="1:11" s="3" customFormat="1" ht="16.8" hidden="1" customHeight="1" x14ac:dyDescent="0.3">
      <c r="A385" s="109"/>
      <c r="B385" s="154" t="s">
        <v>38</v>
      </c>
      <c r="C385" s="182" t="s">
        <v>25</v>
      </c>
      <c r="D385" s="1" t="s">
        <v>1</v>
      </c>
      <c r="E385" s="8">
        <v>0</v>
      </c>
      <c r="F385" s="8">
        <v>0</v>
      </c>
      <c r="G385" s="61" t="e">
        <f t="shared" si="40"/>
        <v>#DIV/0!</v>
      </c>
      <c r="H385" s="52"/>
      <c r="I385" s="53" t="e">
        <f>E385-#REF!</f>
        <v>#REF!</v>
      </c>
      <c r="K385" s="52" t="e">
        <f>#REF!-F385</f>
        <v>#REF!</v>
      </c>
    </row>
    <row r="386" spans="1:11" s="3" customFormat="1" ht="16.8" hidden="1" customHeight="1" x14ac:dyDescent="0.3">
      <c r="A386" s="109"/>
      <c r="B386" s="154"/>
      <c r="C386" s="150"/>
      <c r="D386" s="1" t="s">
        <v>2</v>
      </c>
      <c r="E386" s="8">
        <f>E385-E387-E388</f>
        <v>0</v>
      </c>
      <c r="F386" s="8">
        <f>F385-F387-F388</f>
        <v>0</v>
      </c>
      <c r="G386" s="61" t="e">
        <f t="shared" si="40"/>
        <v>#DIV/0!</v>
      </c>
      <c r="H386" s="52"/>
      <c r="I386" s="53" t="e">
        <f>E386-#REF!</f>
        <v>#REF!</v>
      </c>
      <c r="K386" s="52" t="e">
        <f>#REF!-F386</f>
        <v>#REF!</v>
      </c>
    </row>
    <row r="387" spans="1:11" s="3" customFormat="1" ht="16.8" hidden="1" customHeight="1" x14ac:dyDescent="0.3">
      <c r="A387" s="109"/>
      <c r="B387" s="154"/>
      <c r="C387" s="150"/>
      <c r="D387" s="1" t="s">
        <v>3</v>
      </c>
      <c r="E387" s="8">
        <v>0</v>
      </c>
      <c r="F387" s="8">
        <v>0</v>
      </c>
      <c r="G387" s="61" t="e">
        <f t="shared" si="40"/>
        <v>#DIV/0!</v>
      </c>
      <c r="H387" s="52"/>
      <c r="I387" s="53" t="e">
        <f>E387-#REF!</f>
        <v>#REF!</v>
      </c>
      <c r="K387" s="52" t="e">
        <f>#REF!-F387</f>
        <v>#REF!</v>
      </c>
    </row>
    <row r="388" spans="1:11" s="3" customFormat="1" ht="16.8" hidden="1" customHeight="1" x14ac:dyDescent="0.3">
      <c r="A388" s="109"/>
      <c r="B388" s="154"/>
      <c r="C388" s="150"/>
      <c r="D388" s="65" t="s">
        <v>17</v>
      </c>
      <c r="E388" s="66">
        <v>0</v>
      </c>
      <c r="F388" s="66">
        <v>0</v>
      </c>
      <c r="G388" s="61" t="e">
        <f t="shared" si="40"/>
        <v>#DIV/0!</v>
      </c>
      <c r="H388" s="52"/>
      <c r="I388" s="53" t="e">
        <f>E388-#REF!</f>
        <v>#REF!</v>
      </c>
      <c r="K388" s="52" t="e">
        <f>#REF!-F388</f>
        <v>#REF!</v>
      </c>
    </row>
    <row r="389" spans="1:11" x14ac:dyDescent="0.35">
      <c r="A389" s="163" t="s">
        <v>146</v>
      </c>
      <c r="B389" s="152" t="s">
        <v>104</v>
      </c>
      <c r="C389" s="149"/>
      <c r="D389" s="111" t="s">
        <v>1</v>
      </c>
      <c r="E389" s="129">
        <v>0</v>
      </c>
      <c r="F389" s="129">
        <v>0</v>
      </c>
      <c r="G389" s="130"/>
      <c r="H389" s="79"/>
      <c r="I389" s="80"/>
      <c r="K389" s="79"/>
    </row>
    <row r="390" spans="1:11" x14ac:dyDescent="0.35">
      <c r="A390" s="163"/>
      <c r="B390" s="152"/>
      <c r="C390" s="149"/>
      <c r="D390" s="111" t="s">
        <v>2</v>
      </c>
      <c r="E390" s="129">
        <v>0</v>
      </c>
      <c r="F390" s="129">
        <v>0</v>
      </c>
      <c r="G390" s="130"/>
      <c r="H390" s="79"/>
      <c r="I390" s="80"/>
      <c r="K390" s="79"/>
    </row>
    <row r="391" spans="1:11" x14ac:dyDescent="0.35">
      <c r="A391" s="163"/>
      <c r="B391" s="152"/>
      <c r="C391" s="149" t="s">
        <v>48</v>
      </c>
      <c r="D391" s="111" t="s">
        <v>1</v>
      </c>
      <c r="E391" s="129">
        <v>0</v>
      </c>
      <c r="F391" s="129">
        <v>0</v>
      </c>
      <c r="G391" s="130"/>
      <c r="H391" s="79"/>
      <c r="I391" s="80"/>
      <c r="K391" s="79"/>
    </row>
    <row r="392" spans="1:11" x14ac:dyDescent="0.35">
      <c r="A392" s="163"/>
      <c r="B392" s="152"/>
      <c r="C392" s="149"/>
      <c r="D392" s="111" t="s">
        <v>2</v>
      </c>
      <c r="E392" s="129">
        <v>0</v>
      </c>
      <c r="F392" s="129">
        <v>0</v>
      </c>
      <c r="G392" s="130"/>
      <c r="H392" s="79"/>
      <c r="I392" s="80"/>
      <c r="K392" s="79"/>
    </row>
    <row r="393" spans="1:11" x14ac:dyDescent="0.35">
      <c r="A393" s="163"/>
      <c r="B393" s="152"/>
      <c r="C393" s="149" t="s">
        <v>49</v>
      </c>
      <c r="D393" s="111" t="s">
        <v>1</v>
      </c>
      <c r="E393" s="129">
        <v>0</v>
      </c>
      <c r="F393" s="129">
        <v>0</v>
      </c>
      <c r="G393" s="130"/>
      <c r="H393" s="79"/>
      <c r="I393" s="80"/>
      <c r="K393" s="79"/>
    </row>
    <row r="394" spans="1:11" ht="21.75" customHeight="1" x14ac:dyDescent="0.35">
      <c r="A394" s="163"/>
      <c r="B394" s="152"/>
      <c r="C394" s="149"/>
      <c r="D394" s="111" t="s">
        <v>2</v>
      </c>
      <c r="E394" s="129">
        <v>0</v>
      </c>
      <c r="F394" s="129">
        <v>0</v>
      </c>
      <c r="G394" s="130"/>
      <c r="H394" s="79"/>
      <c r="I394" s="80"/>
      <c r="K394" s="79"/>
    </row>
    <row r="395" spans="1:11" ht="40.5" customHeight="1" x14ac:dyDescent="0.35">
      <c r="A395" s="163" t="s">
        <v>147</v>
      </c>
      <c r="B395" s="152" t="s">
        <v>87</v>
      </c>
      <c r="C395" s="149" t="s">
        <v>9</v>
      </c>
      <c r="D395" s="111" t="s">
        <v>1</v>
      </c>
      <c r="E395" s="129">
        <v>4200</v>
      </c>
      <c r="F395" s="129">
        <v>0</v>
      </c>
      <c r="G395" s="130">
        <f t="shared" si="40"/>
        <v>0</v>
      </c>
      <c r="H395" s="79"/>
      <c r="I395" s="80" t="e">
        <f>E395-#REF!</f>
        <v>#REF!</v>
      </c>
      <c r="K395" s="79" t="e">
        <f>#REF!-F395</f>
        <v>#REF!</v>
      </c>
    </row>
    <row r="396" spans="1:11" ht="61.5" customHeight="1" x14ac:dyDescent="0.35">
      <c r="A396" s="163"/>
      <c r="B396" s="152"/>
      <c r="C396" s="149"/>
      <c r="D396" s="111" t="s">
        <v>2</v>
      </c>
      <c r="E396" s="129">
        <f>E395-E397-E398</f>
        <v>4200</v>
      </c>
      <c r="F396" s="129">
        <f>F395-F397-F398</f>
        <v>0</v>
      </c>
      <c r="G396" s="130">
        <f t="shared" si="40"/>
        <v>0</v>
      </c>
      <c r="H396" s="79"/>
      <c r="I396" s="80" t="e">
        <f>E396-#REF!</f>
        <v>#REF!</v>
      </c>
      <c r="K396" s="79" t="e">
        <f>#REF!-F396</f>
        <v>#REF!</v>
      </c>
    </row>
    <row r="397" spans="1:11" s="3" customFormat="1" ht="16.8" hidden="1" customHeight="1" x14ac:dyDescent="0.3">
      <c r="A397" s="109"/>
      <c r="B397" s="154"/>
      <c r="C397" s="150"/>
      <c r="D397" s="123" t="s">
        <v>3</v>
      </c>
      <c r="E397" s="124">
        <v>0</v>
      </c>
      <c r="F397" s="124">
        <v>0</v>
      </c>
      <c r="G397" s="61" t="e">
        <f t="shared" si="40"/>
        <v>#DIV/0!</v>
      </c>
      <c r="H397" s="52"/>
      <c r="I397" s="53" t="e">
        <f>E397-#REF!</f>
        <v>#REF!</v>
      </c>
      <c r="K397" s="52" t="e">
        <f>#REF!-F397</f>
        <v>#REF!</v>
      </c>
    </row>
    <row r="398" spans="1:11" s="3" customFormat="1" ht="22.5" hidden="1" customHeight="1" x14ac:dyDescent="0.3">
      <c r="A398" s="109"/>
      <c r="B398" s="154"/>
      <c r="C398" s="150"/>
      <c r="D398" s="65" t="s">
        <v>17</v>
      </c>
      <c r="E398" s="66">
        <v>0</v>
      </c>
      <c r="F398" s="66">
        <v>0</v>
      </c>
      <c r="G398" s="61" t="e">
        <f t="shared" si="40"/>
        <v>#DIV/0!</v>
      </c>
      <c r="H398" s="52"/>
      <c r="I398" s="53" t="e">
        <f>E398-#REF!</f>
        <v>#REF!</v>
      </c>
      <c r="K398" s="52" t="e">
        <f>#REF!-F398</f>
        <v>#REF!</v>
      </c>
    </row>
    <row r="399" spans="1:11" x14ac:dyDescent="0.35">
      <c r="A399" s="163" t="s">
        <v>148</v>
      </c>
      <c r="B399" s="152" t="s">
        <v>179</v>
      </c>
      <c r="C399" s="143"/>
      <c r="D399" s="111" t="s">
        <v>1</v>
      </c>
      <c r="E399" s="129">
        <f t="shared" ref="E399:F400" si="45">E403+E407</f>
        <v>162455.5</v>
      </c>
      <c r="F399" s="129">
        <f>F403+F407</f>
        <v>156623.69999999998</v>
      </c>
      <c r="G399" s="130">
        <f t="shared" si="40"/>
        <v>0.96410216951719074</v>
      </c>
      <c r="H399" s="79"/>
      <c r="I399" s="80" t="e">
        <f>E399-#REF!</f>
        <v>#REF!</v>
      </c>
      <c r="K399" s="79" t="e">
        <f>#REF!-F399</f>
        <v>#REF!</v>
      </c>
    </row>
    <row r="400" spans="1:11" x14ac:dyDescent="0.35">
      <c r="A400" s="163"/>
      <c r="B400" s="152"/>
      <c r="C400" s="145"/>
      <c r="D400" s="111" t="s">
        <v>2</v>
      </c>
      <c r="E400" s="129">
        <f t="shared" si="45"/>
        <v>162455.5</v>
      </c>
      <c r="F400" s="129">
        <f t="shared" si="45"/>
        <v>156623.69999999998</v>
      </c>
      <c r="G400" s="130">
        <f t="shared" si="40"/>
        <v>0.96410216951719074</v>
      </c>
      <c r="H400" s="79"/>
      <c r="I400" s="80" t="e">
        <f>E400-#REF!</f>
        <v>#REF!</v>
      </c>
      <c r="K400" s="79" t="e">
        <f>#REF!-F400</f>
        <v>#REF!</v>
      </c>
    </row>
    <row r="401" spans="1:11" s="3" customFormat="1" ht="16.8" hidden="1" customHeight="1" x14ac:dyDescent="0.3">
      <c r="A401" s="164"/>
      <c r="B401" s="154"/>
      <c r="C401" s="50"/>
      <c r="D401" s="123" t="s">
        <v>3</v>
      </c>
      <c r="E401" s="124">
        <f t="shared" ref="E401:F402" si="46">E405+E409</f>
        <v>0</v>
      </c>
      <c r="F401" s="124">
        <f t="shared" si="46"/>
        <v>0</v>
      </c>
      <c r="G401" s="61" t="e">
        <f t="shared" si="40"/>
        <v>#DIV/0!</v>
      </c>
      <c r="H401" s="52"/>
      <c r="I401" s="53" t="e">
        <f>E401-#REF!</f>
        <v>#REF!</v>
      </c>
      <c r="K401" s="52" t="e">
        <f>#REF!-F401</f>
        <v>#REF!</v>
      </c>
    </row>
    <row r="402" spans="1:11" s="3" customFormat="1" ht="16.8" hidden="1" customHeight="1" x14ac:dyDescent="0.3">
      <c r="A402" s="164"/>
      <c r="B402" s="154"/>
      <c r="C402" s="106"/>
      <c r="D402" s="65" t="s">
        <v>17</v>
      </c>
      <c r="E402" s="66">
        <f t="shared" si="46"/>
        <v>0</v>
      </c>
      <c r="F402" s="66">
        <f t="shared" si="46"/>
        <v>0</v>
      </c>
      <c r="G402" s="61" t="e">
        <f t="shared" si="40"/>
        <v>#DIV/0!</v>
      </c>
      <c r="H402" s="52"/>
      <c r="I402" s="53" t="e">
        <f>E402-#REF!</f>
        <v>#REF!</v>
      </c>
      <c r="K402" s="52" t="e">
        <f>#REF!-F402</f>
        <v>#REF!</v>
      </c>
    </row>
    <row r="403" spans="1:11" x14ac:dyDescent="0.35">
      <c r="A403" s="163"/>
      <c r="B403" s="152"/>
      <c r="C403" s="149" t="s">
        <v>9</v>
      </c>
      <c r="D403" s="111" t="s">
        <v>1</v>
      </c>
      <c r="E403" s="129">
        <v>158265.4</v>
      </c>
      <c r="F403" s="129">
        <v>152671.4</v>
      </c>
      <c r="G403" s="130">
        <f t="shared" si="40"/>
        <v>0.96465430852226708</v>
      </c>
      <c r="H403" s="79"/>
      <c r="I403" s="80" t="e">
        <f>E403-#REF!</f>
        <v>#REF!</v>
      </c>
      <c r="K403" s="79" t="e">
        <f>#REF!-F403</f>
        <v>#REF!</v>
      </c>
    </row>
    <row r="404" spans="1:11" x14ac:dyDescent="0.35">
      <c r="A404" s="163"/>
      <c r="B404" s="152"/>
      <c r="C404" s="149"/>
      <c r="D404" s="111" t="s">
        <v>2</v>
      </c>
      <c r="E404" s="129">
        <f>E403-E405-E406</f>
        <v>158265.4</v>
      </c>
      <c r="F404" s="129">
        <f>F403-F405-F406</f>
        <v>152671.4</v>
      </c>
      <c r="G404" s="130">
        <f t="shared" si="40"/>
        <v>0.96465430852226708</v>
      </c>
      <c r="H404" s="79"/>
      <c r="I404" s="80" t="e">
        <f>E404-#REF!</f>
        <v>#REF!</v>
      </c>
      <c r="K404" s="79" t="e">
        <f>#REF!-F404</f>
        <v>#REF!</v>
      </c>
    </row>
    <row r="405" spans="1:11" s="3" customFormat="1" ht="16.8" hidden="1" customHeight="1" x14ac:dyDescent="0.3">
      <c r="A405" s="164"/>
      <c r="B405" s="154"/>
      <c r="C405" s="150"/>
      <c r="D405" s="123" t="s">
        <v>3</v>
      </c>
      <c r="E405" s="124">
        <v>0</v>
      </c>
      <c r="F405" s="124">
        <v>0</v>
      </c>
      <c r="G405" s="61" t="e">
        <f t="shared" si="40"/>
        <v>#DIV/0!</v>
      </c>
      <c r="H405" s="52"/>
      <c r="I405" s="53" t="e">
        <f>E405-#REF!</f>
        <v>#REF!</v>
      </c>
      <c r="K405" s="52" t="e">
        <f>#REF!-F405</f>
        <v>#REF!</v>
      </c>
    </row>
    <row r="406" spans="1:11" s="3" customFormat="1" ht="16.8" hidden="1" customHeight="1" x14ac:dyDescent="0.3">
      <c r="A406" s="164"/>
      <c r="B406" s="154"/>
      <c r="C406" s="150"/>
      <c r="D406" s="65" t="s">
        <v>17</v>
      </c>
      <c r="E406" s="66">
        <v>0</v>
      </c>
      <c r="F406" s="66">
        <v>0</v>
      </c>
      <c r="G406" s="61" t="e">
        <f t="shared" si="40"/>
        <v>#DIV/0!</v>
      </c>
      <c r="H406" s="52"/>
      <c r="I406" s="53" t="e">
        <f>E406-#REF!</f>
        <v>#REF!</v>
      </c>
      <c r="K406" s="52" t="e">
        <f>#REF!-F406</f>
        <v>#REF!</v>
      </c>
    </row>
    <row r="407" spans="1:11" x14ac:dyDescent="0.35">
      <c r="A407" s="163"/>
      <c r="B407" s="152"/>
      <c r="C407" s="149" t="s">
        <v>25</v>
      </c>
      <c r="D407" s="111" t="s">
        <v>1</v>
      </c>
      <c r="E407" s="129">
        <v>4190.1000000000004</v>
      </c>
      <c r="F407" s="129">
        <v>3952.3</v>
      </c>
      <c r="G407" s="130">
        <f t="shared" si="40"/>
        <v>0.9432471778716498</v>
      </c>
      <c r="H407" s="79"/>
      <c r="I407" s="80" t="e">
        <f>E407-#REF!</f>
        <v>#REF!</v>
      </c>
      <c r="K407" s="79" t="e">
        <f>#REF!-F407</f>
        <v>#REF!</v>
      </c>
    </row>
    <row r="408" spans="1:11" x14ac:dyDescent="0.35">
      <c r="A408" s="163"/>
      <c r="B408" s="152"/>
      <c r="C408" s="149"/>
      <c r="D408" s="111" t="s">
        <v>2</v>
      </c>
      <c r="E408" s="129">
        <f>E407-E409-E410</f>
        <v>4190.1000000000004</v>
      </c>
      <c r="F408" s="129">
        <f>F407-F409-F410</f>
        <v>3952.3</v>
      </c>
      <c r="G408" s="130">
        <f t="shared" si="40"/>
        <v>0.9432471778716498</v>
      </c>
      <c r="H408" s="79"/>
      <c r="I408" s="80" t="e">
        <f>E408-#REF!</f>
        <v>#REF!</v>
      </c>
      <c r="K408" s="79" t="e">
        <f>#REF!-F408</f>
        <v>#REF!</v>
      </c>
    </row>
    <row r="409" spans="1:11" s="3" customFormat="1" ht="16.8" hidden="1" customHeight="1" x14ac:dyDescent="0.3">
      <c r="A409" s="109"/>
      <c r="B409" s="154"/>
      <c r="C409" s="150"/>
      <c r="D409" s="123" t="s">
        <v>3</v>
      </c>
      <c r="E409" s="124">
        <v>0</v>
      </c>
      <c r="F409" s="124">
        <v>0</v>
      </c>
      <c r="G409" s="61" t="e">
        <f t="shared" si="40"/>
        <v>#DIV/0!</v>
      </c>
      <c r="H409" s="52"/>
      <c r="I409" s="53" t="e">
        <f>E409-#REF!</f>
        <v>#REF!</v>
      </c>
      <c r="K409" s="52" t="e">
        <f>#REF!-F409</f>
        <v>#REF!</v>
      </c>
    </row>
    <row r="410" spans="1:11" s="3" customFormat="1" ht="16.8" hidden="1" customHeight="1" x14ac:dyDescent="0.3">
      <c r="A410" s="109"/>
      <c r="B410" s="157"/>
      <c r="C410" s="151"/>
      <c r="D410" s="1" t="s">
        <v>17</v>
      </c>
      <c r="E410" s="8">
        <v>0</v>
      </c>
      <c r="F410" s="8">
        <v>0</v>
      </c>
      <c r="G410" s="61" t="e">
        <f t="shared" si="40"/>
        <v>#DIV/0!</v>
      </c>
      <c r="H410" s="52"/>
      <c r="I410" s="53" t="e">
        <f>E410-#REF!</f>
        <v>#REF!</v>
      </c>
      <c r="K410" s="52" t="e">
        <f>#REF!-F410</f>
        <v>#REF!</v>
      </c>
    </row>
    <row r="411" spans="1:11" s="3" customFormat="1" ht="16.8" hidden="1" customHeight="1" x14ac:dyDescent="0.3">
      <c r="A411" s="109"/>
      <c r="B411" s="156" t="s">
        <v>36</v>
      </c>
      <c r="C411" s="182" t="s">
        <v>9</v>
      </c>
      <c r="D411" s="1" t="s">
        <v>1</v>
      </c>
      <c r="E411" s="8">
        <v>0</v>
      </c>
      <c r="F411" s="8">
        <v>0</v>
      </c>
      <c r="G411" s="61" t="e">
        <f t="shared" si="40"/>
        <v>#DIV/0!</v>
      </c>
      <c r="H411" s="52"/>
      <c r="I411" s="53" t="e">
        <f>E411-#REF!</f>
        <v>#REF!</v>
      </c>
      <c r="K411" s="52" t="e">
        <f>#REF!-F411</f>
        <v>#REF!</v>
      </c>
    </row>
    <row r="412" spans="1:11" s="3" customFormat="1" ht="16.8" hidden="1" customHeight="1" x14ac:dyDescent="0.3">
      <c r="A412" s="109"/>
      <c r="B412" s="154"/>
      <c r="C412" s="150"/>
      <c r="D412" s="1" t="s">
        <v>2</v>
      </c>
      <c r="E412" s="8">
        <f>E411-E413-E414</f>
        <v>0</v>
      </c>
      <c r="F412" s="8">
        <f>F411-F413-F414</f>
        <v>0</v>
      </c>
      <c r="G412" s="61" t="e">
        <f t="shared" si="40"/>
        <v>#DIV/0!</v>
      </c>
      <c r="H412" s="52"/>
      <c r="I412" s="53" t="e">
        <f>E412-#REF!</f>
        <v>#REF!</v>
      </c>
      <c r="K412" s="52" t="e">
        <f>#REF!-F412</f>
        <v>#REF!</v>
      </c>
    </row>
    <row r="413" spans="1:11" s="3" customFormat="1" ht="16.8" hidden="1" customHeight="1" x14ac:dyDescent="0.3">
      <c r="A413" s="109"/>
      <c r="B413" s="154"/>
      <c r="C413" s="150"/>
      <c r="D413" s="1" t="s">
        <v>3</v>
      </c>
      <c r="E413" s="8">
        <v>0</v>
      </c>
      <c r="F413" s="8">
        <v>0</v>
      </c>
      <c r="G413" s="61" t="e">
        <f t="shared" si="40"/>
        <v>#DIV/0!</v>
      </c>
      <c r="H413" s="52"/>
      <c r="I413" s="53" t="e">
        <f>E413-#REF!</f>
        <v>#REF!</v>
      </c>
      <c r="K413" s="52" t="e">
        <f>#REF!-F413</f>
        <v>#REF!</v>
      </c>
    </row>
    <row r="414" spans="1:11" s="3" customFormat="1" ht="16.8" hidden="1" customHeight="1" x14ac:dyDescent="0.3">
      <c r="A414" s="109"/>
      <c r="B414" s="154"/>
      <c r="C414" s="150"/>
      <c r="D414" s="65" t="s">
        <v>17</v>
      </c>
      <c r="E414" s="66">
        <v>0</v>
      </c>
      <c r="F414" s="66">
        <v>0</v>
      </c>
      <c r="G414" s="61" t="e">
        <f t="shared" si="40"/>
        <v>#DIV/0!</v>
      </c>
      <c r="H414" s="52"/>
      <c r="I414" s="53" t="e">
        <f>E414-#REF!</f>
        <v>#REF!</v>
      </c>
      <c r="K414" s="52" t="e">
        <f>#REF!-F414</f>
        <v>#REF!</v>
      </c>
    </row>
    <row r="415" spans="1:11" x14ac:dyDescent="0.35">
      <c r="A415" s="163" t="s">
        <v>149</v>
      </c>
      <c r="B415" s="152" t="s">
        <v>67</v>
      </c>
      <c r="C415" s="149" t="s">
        <v>9</v>
      </c>
      <c r="D415" s="111" t="s">
        <v>1</v>
      </c>
      <c r="E415" s="129">
        <v>105062.9</v>
      </c>
      <c r="F415" s="129">
        <v>104110.3</v>
      </c>
      <c r="G415" s="130">
        <f t="shared" si="40"/>
        <v>0.99093305058207992</v>
      </c>
      <c r="H415" s="79"/>
      <c r="I415" s="80" t="e">
        <f>E415-#REF!</f>
        <v>#REF!</v>
      </c>
      <c r="K415" s="79" t="e">
        <f>#REF!-F415</f>
        <v>#REF!</v>
      </c>
    </row>
    <row r="416" spans="1:11" ht="59.4" customHeight="1" x14ac:dyDescent="0.35">
      <c r="A416" s="163"/>
      <c r="B416" s="152"/>
      <c r="C416" s="149"/>
      <c r="D416" s="111" t="s">
        <v>2</v>
      </c>
      <c r="E416" s="129">
        <f>E415-E417-E418</f>
        <v>105062.9</v>
      </c>
      <c r="F416" s="129">
        <f>F415-F417-F418</f>
        <v>104110.3</v>
      </c>
      <c r="G416" s="130">
        <f t="shared" si="40"/>
        <v>0.99093305058207992</v>
      </c>
      <c r="H416" s="79"/>
      <c r="I416" s="80" t="e">
        <f>E416-#REF!</f>
        <v>#REF!</v>
      </c>
      <c r="K416" s="79" t="e">
        <f>#REF!-F416</f>
        <v>#REF!</v>
      </c>
    </row>
    <row r="417" spans="1:11" s="3" customFormat="1" ht="16.8" hidden="1" customHeight="1" x14ac:dyDescent="0.3">
      <c r="A417" s="109"/>
      <c r="B417" s="154"/>
      <c r="C417" s="150"/>
      <c r="D417" s="123" t="s">
        <v>3</v>
      </c>
      <c r="E417" s="124">
        <v>0</v>
      </c>
      <c r="F417" s="124">
        <v>0</v>
      </c>
      <c r="G417" s="61" t="e">
        <f t="shared" si="40"/>
        <v>#DIV/0!</v>
      </c>
      <c r="H417" s="52"/>
      <c r="I417" s="53" t="e">
        <f>E417-#REF!</f>
        <v>#REF!</v>
      </c>
      <c r="K417" s="52" t="e">
        <f>#REF!-F417</f>
        <v>#REF!</v>
      </c>
    </row>
    <row r="418" spans="1:11" s="3" customFormat="1" ht="16.8" hidden="1" customHeight="1" x14ac:dyDescent="0.3">
      <c r="A418" s="109"/>
      <c r="B418" s="154"/>
      <c r="C418" s="150"/>
      <c r="D418" s="65" t="s">
        <v>17</v>
      </c>
      <c r="E418" s="66">
        <v>0</v>
      </c>
      <c r="F418" s="66">
        <v>0</v>
      </c>
      <c r="G418" s="61" t="e">
        <f t="shared" si="40"/>
        <v>#DIV/0!</v>
      </c>
      <c r="H418" s="52"/>
      <c r="I418" s="53" t="e">
        <f>E418-#REF!</f>
        <v>#REF!</v>
      </c>
      <c r="K418" s="52" t="e">
        <f>#REF!-F418</f>
        <v>#REF!</v>
      </c>
    </row>
    <row r="419" spans="1:11" x14ac:dyDescent="0.35">
      <c r="A419" s="163">
        <v>9</v>
      </c>
      <c r="B419" s="152" t="s">
        <v>88</v>
      </c>
      <c r="C419" s="152"/>
      <c r="D419" s="111" t="s">
        <v>1</v>
      </c>
      <c r="E419" s="129">
        <v>73228.5</v>
      </c>
      <c r="F419" s="129">
        <v>73013</v>
      </c>
      <c r="G419" s="130">
        <v>0.99705715670811224</v>
      </c>
      <c r="H419" s="79"/>
      <c r="I419" s="80" t="e">
        <f>E419-#REF!</f>
        <v>#REF!</v>
      </c>
      <c r="K419" s="79" t="e">
        <f>#REF!-F419</f>
        <v>#REF!</v>
      </c>
    </row>
    <row r="420" spans="1:11" x14ac:dyDescent="0.35">
      <c r="A420" s="163"/>
      <c r="B420" s="152"/>
      <c r="C420" s="152"/>
      <c r="D420" s="111" t="s">
        <v>2</v>
      </c>
      <c r="E420" s="129">
        <v>61232.5</v>
      </c>
      <c r="F420" s="129">
        <v>61017</v>
      </c>
      <c r="G420" s="130">
        <v>0.99648062711795204</v>
      </c>
      <c r="H420" s="79"/>
      <c r="I420" s="80" t="e">
        <f>E420-#REF!</f>
        <v>#REF!</v>
      </c>
      <c r="K420" s="79" t="e">
        <f>#REF!-F420</f>
        <v>#REF!</v>
      </c>
    </row>
    <row r="421" spans="1:11" ht="23.25" customHeight="1" x14ac:dyDescent="0.35">
      <c r="A421" s="163"/>
      <c r="B421" s="152"/>
      <c r="C421" s="152"/>
      <c r="D421" s="111" t="s">
        <v>3</v>
      </c>
      <c r="E421" s="129">
        <v>11996</v>
      </c>
      <c r="F421" s="129">
        <v>11996</v>
      </c>
      <c r="G421" s="130">
        <v>1</v>
      </c>
      <c r="H421" s="79"/>
      <c r="I421" s="80" t="e">
        <f>E421-#REF!</f>
        <v>#REF!</v>
      </c>
      <c r="K421" s="79" t="e">
        <f>#REF!-F421</f>
        <v>#REF!</v>
      </c>
    </row>
    <row r="422" spans="1:11" s="54" customFormat="1" ht="16.8" hidden="1" customHeight="1" x14ac:dyDescent="0.3">
      <c r="A422" s="109"/>
      <c r="B422" s="183"/>
      <c r="C422" s="43"/>
      <c r="D422" s="115" t="s">
        <v>17</v>
      </c>
      <c r="E422" s="116" t="e">
        <f>SUM(E438,#REF!,E448)</f>
        <v>#REF!</v>
      </c>
      <c r="F422" s="116" t="e">
        <f>SUM(F438,#REF!,F448)</f>
        <v>#REF!</v>
      </c>
      <c r="G422" s="61" t="e">
        <f t="shared" ref="G422" si="47">F422/E422</f>
        <v>#REF!</v>
      </c>
      <c r="H422" s="52"/>
      <c r="I422" s="53" t="e">
        <f>E422-#REF!</f>
        <v>#REF!</v>
      </c>
      <c r="K422" s="52" t="e">
        <f>#REF!-F422</f>
        <v>#REF!</v>
      </c>
    </row>
    <row r="423" spans="1:11" s="5" customFormat="1" ht="16.8" hidden="1" customHeight="1" x14ac:dyDescent="0.3">
      <c r="A423" s="109"/>
      <c r="B423" s="35"/>
      <c r="C423" s="36"/>
      <c r="D423" s="10"/>
      <c r="E423" s="11">
        <f>E435+E443+E445</f>
        <v>73228.5</v>
      </c>
      <c r="F423" s="11">
        <f>F435+F443+F445</f>
        <v>73013</v>
      </c>
      <c r="I423" s="46" t="e">
        <f>E423-#REF!</f>
        <v>#REF!</v>
      </c>
      <c r="K423" s="47" t="e">
        <f>#REF!-F423</f>
        <v>#REF!</v>
      </c>
    </row>
    <row r="424" spans="1:11" s="5" customFormat="1" ht="16.8" hidden="1" customHeight="1" x14ac:dyDescent="0.3">
      <c r="A424" s="109"/>
      <c r="B424" s="35"/>
      <c r="C424" s="36"/>
      <c r="D424" s="10"/>
      <c r="E424" s="11">
        <f>E436+E444+E446</f>
        <v>61232.5</v>
      </c>
      <c r="F424" s="11">
        <f>F436+F444+F446</f>
        <v>61017</v>
      </c>
      <c r="I424" s="46" t="e">
        <f>E424-#REF!</f>
        <v>#REF!</v>
      </c>
      <c r="K424" s="47" t="e">
        <f>#REF!-F424</f>
        <v>#REF!</v>
      </c>
    </row>
    <row r="425" spans="1:11" s="5" customFormat="1" ht="16.8" hidden="1" customHeight="1" x14ac:dyDescent="0.3">
      <c r="A425" s="109"/>
      <c r="B425" s="35"/>
      <c r="C425" s="36"/>
      <c r="D425" s="10"/>
      <c r="E425" s="11" t="e">
        <f>E437+#REF!+E447</f>
        <v>#REF!</v>
      </c>
      <c r="F425" s="11" t="e">
        <f>F437+#REF!+F447</f>
        <v>#REF!</v>
      </c>
      <c r="I425" s="46" t="e">
        <f>E425-#REF!</f>
        <v>#REF!</v>
      </c>
      <c r="K425" s="47" t="e">
        <f>#REF!-F425</f>
        <v>#REF!</v>
      </c>
    </row>
    <row r="426" spans="1:11" s="5" customFormat="1" ht="16.8" hidden="1" customHeight="1" x14ac:dyDescent="0.3">
      <c r="A426" s="109"/>
      <c r="B426" s="35"/>
      <c r="C426" s="36"/>
      <c r="D426" s="10"/>
      <c r="E426" s="11" t="e">
        <f>E438+#REF!+E448</f>
        <v>#REF!</v>
      </c>
      <c r="F426" s="11" t="e">
        <f>F438+#REF!+F448</f>
        <v>#REF!</v>
      </c>
      <c r="I426" s="46" t="e">
        <f>E426-#REF!</f>
        <v>#REF!</v>
      </c>
      <c r="K426" s="47" t="e">
        <f>#REF!-F426</f>
        <v>#REF!</v>
      </c>
    </row>
    <row r="427" spans="1:11" s="5" customFormat="1" ht="16.8" hidden="1" customHeight="1" x14ac:dyDescent="0.3">
      <c r="A427" s="109"/>
      <c r="B427" s="27"/>
      <c r="C427" s="28"/>
      <c r="D427" s="9"/>
      <c r="E427" s="12">
        <f t="shared" ref="E427:F430" si="48">E423-E419</f>
        <v>0</v>
      </c>
      <c r="F427" s="12">
        <f t="shared" si="48"/>
        <v>0</v>
      </c>
      <c r="I427" s="46" t="e">
        <f>E427-#REF!</f>
        <v>#REF!</v>
      </c>
      <c r="K427" s="47" t="e">
        <f>#REF!-F427</f>
        <v>#REF!</v>
      </c>
    </row>
    <row r="428" spans="1:11" s="5" customFormat="1" ht="16.8" hidden="1" customHeight="1" x14ac:dyDescent="0.3">
      <c r="A428" s="109"/>
      <c r="B428" s="27"/>
      <c r="C428" s="28"/>
      <c r="D428" s="9"/>
      <c r="E428" s="12">
        <f t="shared" si="48"/>
        <v>0</v>
      </c>
      <c r="F428" s="12">
        <f t="shared" si="48"/>
        <v>0</v>
      </c>
      <c r="I428" s="46" t="e">
        <f>E428-#REF!</f>
        <v>#REF!</v>
      </c>
      <c r="K428" s="47" t="e">
        <f>#REF!-F428</f>
        <v>#REF!</v>
      </c>
    </row>
    <row r="429" spans="1:11" s="5" customFormat="1" ht="16.8" hidden="1" customHeight="1" x14ac:dyDescent="0.3">
      <c r="A429" s="109"/>
      <c r="B429" s="27"/>
      <c r="C429" s="28"/>
      <c r="D429" s="9"/>
      <c r="E429" s="12" t="e">
        <f t="shared" si="48"/>
        <v>#REF!</v>
      </c>
      <c r="F429" s="12" t="e">
        <f t="shared" si="48"/>
        <v>#REF!</v>
      </c>
      <c r="I429" s="46" t="e">
        <f>E429-#REF!</f>
        <v>#REF!</v>
      </c>
      <c r="K429" s="47" t="e">
        <f>#REF!-F429</f>
        <v>#REF!</v>
      </c>
    </row>
    <row r="430" spans="1:11" s="5" customFormat="1" ht="16.8" hidden="1" customHeight="1" x14ac:dyDescent="0.3">
      <c r="A430" s="109"/>
      <c r="B430" s="25"/>
      <c r="C430" s="26"/>
      <c r="D430" s="63"/>
      <c r="E430" s="64" t="e">
        <f t="shared" si="48"/>
        <v>#REF!</v>
      </c>
      <c r="F430" s="64" t="e">
        <f t="shared" si="48"/>
        <v>#REF!</v>
      </c>
      <c r="I430" s="46" t="e">
        <f>E430-#REF!</f>
        <v>#REF!</v>
      </c>
      <c r="K430" s="47" t="e">
        <f>#REF!-F430</f>
        <v>#REF!</v>
      </c>
    </row>
    <row r="431" spans="1:11" x14ac:dyDescent="0.35">
      <c r="A431" s="163" t="s">
        <v>150</v>
      </c>
      <c r="B431" s="152" t="s">
        <v>89</v>
      </c>
      <c r="C431" s="158"/>
      <c r="D431" s="111" t="s">
        <v>1</v>
      </c>
      <c r="E431" s="129">
        <f t="shared" ref="E431" si="49">E435+E439</f>
        <v>26125.3</v>
      </c>
      <c r="F431" s="129">
        <f>F435+F439</f>
        <v>26125.3</v>
      </c>
      <c r="G431" s="130">
        <f t="shared" ref="G431:G452" si="50">F431/E431</f>
        <v>1</v>
      </c>
      <c r="H431" s="79"/>
      <c r="I431" s="80"/>
      <c r="K431" s="79"/>
    </row>
    <row r="432" spans="1:11" x14ac:dyDescent="0.35">
      <c r="A432" s="163"/>
      <c r="B432" s="152"/>
      <c r="C432" s="158"/>
      <c r="D432" s="111" t="s">
        <v>2</v>
      </c>
      <c r="E432" s="129">
        <f t="shared" ref="E432" si="51">E436+E440</f>
        <v>14129.3</v>
      </c>
      <c r="F432" s="129">
        <f t="shared" ref="F432" si="52">F436+F440</f>
        <v>14129.3</v>
      </c>
      <c r="G432" s="130">
        <f t="shared" si="50"/>
        <v>1</v>
      </c>
      <c r="H432" s="79"/>
      <c r="I432" s="80"/>
      <c r="K432" s="79"/>
    </row>
    <row r="433" spans="1:11" x14ac:dyDescent="0.35">
      <c r="A433" s="163"/>
      <c r="B433" s="152"/>
      <c r="C433" s="158"/>
      <c r="D433" s="111" t="s">
        <v>3</v>
      </c>
      <c r="E433" s="129">
        <f t="shared" ref="E433:F433" si="53">E437+E441</f>
        <v>11996</v>
      </c>
      <c r="F433" s="129">
        <f t="shared" si="53"/>
        <v>11996</v>
      </c>
      <c r="G433" s="130">
        <f t="shared" si="50"/>
        <v>1</v>
      </c>
      <c r="H433" s="79"/>
      <c r="I433" s="80"/>
      <c r="K433" s="79"/>
    </row>
    <row r="434" spans="1:11" s="3" customFormat="1" ht="16.8" hidden="1" customHeight="1" x14ac:dyDescent="0.3">
      <c r="A434" s="164"/>
      <c r="B434" s="154"/>
      <c r="C434" s="59"/>
      <c r="D434" s="135" t="s">
        <v>17</v>
      </c>
      <c r="E434" s="136">
        <f t="shared" ref="E434:F434" si="54">E438+E442</f>
        <v>0</v>
      </c>
      <c r="F434" s="136">
        <f t="shared" si="54"/>
        <v>0</v>
      </c>
      <c r="G434" s="61" t="e">
        <f t="shared" si="50"/>
        <v>#DIV/0!</v>
      </c>
      <c r="H434" s="52"/>
      <c r="I434" s="53"/>
      <c r="K434" s="52"/>
    </row>
    <row r="435" spans="1:11" x14ac:dyDescent="0.35">
      <c r="A435" s="163"/>
      <c r="B435" s="152"/>
      <c r="C435" s="149" t="s">
        <v>12</v>
      </c>
      <c r="D435" s="111" t="s">
        <v>1</v>
      </c>
      <c r="E435" s="129">
        <v>26125.3</v>
      </c>
      <c r="F435" s="129">
        <v>26125.3</v>
      </c>
      <c r="G435" s="130">
        <f t="shared" si="50"/>
        <v>1</v>
      </c>
      <c r="H435" s="79"/>
      <c r="I435" s="80" t="e">
        <f>E435-#REF!</f>
        <v>#REF!</v>
      </c>
      <c r="K435" s="79" t="e">
        <f>#REF!-F435</f>
        <v>#REF!</v>
      </c>
    </row>
    <row r="436" spans="1:11" x14ac:dyDescent="0.35">
      <c r="A436" s="163"/>
      <c r="B436" s="152"/>
      <c r="C436" s="149"/>
      <c r="D436" s="111" t="s">
        <v>2</v>
      </c>
      <c r="E436" s="129">
        <f>E435-E437-E438</f>
        <v>14129.3</v>
      </c>
      <c r="F436" s="129">
        <f>F435-F437-F438</f>
        <v>14129.3</v>
      </c>
      <c r="G436" s="130">
        <f t="shared" si="50"/>
        <v>1</v>
      </c>
      <c r="H436" s="79"/>
      <c r="I436" s="80" t="e">
        <f>E436-#REF!</f>
        <v>#REF!</v>
      </c>
      <c r="K436" s="79" t="e">
        <f>#REF!-F436</f>
        <v>#REF!</v>
      </c>
    </row>
    <row r="437" spans="1:11" x14ac:dyDescent="0.35">
      <c r="A437" s="163"/>
      <c r="B437" s="152"/>
      <c r="C437" s="149"/>
      <c r="D437" s="111" t="s">
        <v>3</v>
      </c>
      <c r="E437" s="129">
        <v>11996</v>
      </c>
      <c r="F437" s="129">
        <v>11996</v>
      </c>
      <c r="G437" s="130">
        <f t="shared" si="50"/>
        <v>1</v>
      </c>
      <c r="H437" s="79"/>
      <c r="I437" s="80" t="e">
        <f>E437-#REF!</f>
        <v>#REF!</v>
      </c>
      <c r="K437" s="79" t="e">
        <f>#REF!-F437</f>
        <v>#REF!</v>
      </c>
    </row>
    <row r="438" spans="1:11" s="3" customFormat="1" ht="16.8" hidden="1" customHeight="1" x14ac:dyDescent="0.3">
      <c r="A438" s="110"/>
      <c r="B438" s="154"/>
      <c r="C438" s="184"/>
      <c r="D438" s="123" t="s">
        <v>17</v>
      </c>
      <c r="E438" s="124">
        <v>0</v>
      </c>
      <c r="F438" s="124">
        <v>0</v>
      </c>
      <c r="G438" s="61" t="e">
        <f t="shared" si="50"/>
        <v>#DIV/0!</v>
      </c>
      <c r="H438" s="52"/>
      <c r="I438" s="53" t="e">
        <f>E438-#REF!</f>
        <v>#REF!</v>
      </c>
      <c r="K438" s="52" t="e">
        <f>#REF!-F438</f>
        <v>#REF!</v>
      </c>
    </row>
    <row r="439" spans="1:11" s="3" customFormat="1" ht="16.8" hidden="1" customHeight="1" x14ac:dyDescent="0.3">
      <c r="A439" s="110"/>
      <c r="B439" s="154"/>
      <c r="C439" s="180" t="s">
        <v>7</v>
      </c>
      <c r="D439" s="1" t="s">
        <v>1</v>
      </c>
      <c r="E439" s="8">
        <v>0</v>
      </c>
      <c r="F439" s="8">
        <v>0</v>
      </c>
      <c r="G439" s="61" t="e">
        <f t="shared" si="50"/>
        <v>#DIV/0!</v>
      </c>
      <c r="H439" s="52"/>
      <c r="I439" s="53" t="e">
        <f>E439-#REF!</f>
        <v>#REF!</v>
      </c>
      <c r="K439" s="52" t="e">
        <f>#REF!-F439</f>
        <v>#REF!</v>
      </c>
    </row>
    <row r="440" spans="1:11" s="3" customFormat="1" ht="16.8" hidden="1" customHeight="1" x14ac:dyDescent="0.3">
      <c r="A440" s="110"/>
      <c r="B440" s="154"/>
      <c r="C440" s="181"/>
      <c r="D440" s="1" t="s">
        <v>2</v>
      </c>
      <c r="E440" s="8">
        <v>0</v>
      </c>
      <c r="F440" s="8">
        <f>F439-F441-F442</f>
        <v>0</v>
      </c>
      <c r="G440" s="61" t="e">
        <f t="shared" si="50"/>
        <v>#DIV/0!</v>
      </c>
      <c r="H440" s="52"/>
      <c r="I440" s="53" t="e">
        <f>E440-#REF!</f>
        <v>#REF!</v>
      </c>
      <c r="K440" s="52" t="e">
        <f>#REF!-F440</f>
        <v>#REF!</v>
      </c>
    </row>
    <row r="441" spans="1:11" s="3" customFormat="1" ht="16.8" hidden="1" customHeight="1" x14ac:dyDescent="0.3">
      <c r="A441" s="110"/>
      <c r="B441" s="154"/>
      <c r="C441" s="181"/>
      <c r="D441" s="1" t="s">
        <v>3</v>
      </c>
      <c r="E441" s="8">
        <v>0</v>
      </c>
      <c r="F441" s="8">
        <v>0</v>
      </c>
      <c r="G441" s="61" t="e">
        <f t="shared" si="50"/>
        <v>#DIV/0!</v>
      </c>
      <c r="H441" s="52"/>
      <c r="I441" s="53" t="e">
        <f>E441-#REF!</f>
        <v>#REF!</v>
      </c>
      <c r="K441" s="52" t="e">
        <f>#REF!-F441</f>
        <v>#REF!</v>
      </c>
    </row>
    <row r="442" spans="1:11" s="3" customFormat="1" ht="16.8" hidden="1" customHeight="1" x14ac:dyDescent="0.3">
      <c r="A442" s="110"/>
      <c r="B442" s="154"/>
      <c r="C442" s="181"/>
      <c r="D442" s="65" t="s">
        <v>17</v>
      </c>
      <c r="E442" s="66">
        <v>0</v>
      </c>
      <c r="F442" s="66">
        <v>0</v>
      </c>
      <c r="G442" s="61" t="e">
        <f t="shared" si="50"/>
        <v>#DIV/0!</v>
      </c>
      <c r="H442" s="52"/>
      <c r="I442" s="53" t="e">
        <f>E442-#REF!</f>
        <v>#REF!</v>
      </c>
      <c r="K442" s="52" t="e">
        <f>#REF!-F442</f>
        <v>#REF!</v>
      </c>
    </row>
    <row r="443" spans="1:11" x14ac:dyDescent="0.35">
      <c r="A443" s="163" t="s">
        <v>151</v>
      </c>
      <c r="B443" s="152" t="s">
        <v>68</v>
      </c>
      <c r="C443" s="149" t="s">
        <v>12</v>
      </c>
      <c r="D443" s="111" t="s">
        <v>1</v>
      </c>
      <c r="E443" s="129">
        <v>5000</v>
      </c>
      <c r="F443" s="129">
        <v>5000</v>
      </c>
      <c r="G443" s="130">
        <v>1</v>
      </c>
      <c r="H443" s="79"/>
      <c r="I443" s="80" t="e">
        <f>E443-#REF!</f>
        <v>#REF!</v>
      </c>
      <c r="K443" s="79" t="e">
        <f>#REF!-F443</f>
        <v>#REF!</v>
      </c>
    </row>
    <row r="444" spans="1:11" x14ac:dyDescent="0.35">
      <c r="A444" s="163"/>
      <c r="B444" s="152"/>
      <c r="C444" s="149"/>
      <c r="D444" s="111" t="s">
        <v>2</v>
      </c>
      <c r="E444" s="129">
        <v>5000</v>
      </c>
      <c r="F444" s="129">
        <v>5000</v>
      </c>
      <c r="G444" s="130">
        <v>1</v>
      </c>
      <c r="H444" s="79"/>
      <c r="I444" s="80" t="e">
        <f>E444-#REF!</f>
        <v>#REF!</v>
      </c>
      <c r="K444" s="79" t="e">
        <f>#REF!-F444</f>
        <v>#REF!</v>
      </c>
    </row>
    <row r="445" spans="1:11" x14ac:dyDescent="0.35">
      <c r="A445" s="163" t="s">
        <v>152</v>
      </c>
      <c r="B445" s="152" t="s">
        <v>69</v>
      </c>
      <c r="C445" s="149" t="s">
        <v>12</v>
      </c>
      <c r="D445" s="111" t="s">
        <v>1</v>
      </c>
      <c r="E445" s="129">
        <v>42103.199999999997</v>
      </c>
      <c r="F445" s="129">
        <v>41887.699999999997</v>
      </c>
      <c r="G445" s="130">
        <f t="shared" si="50"/>
        <v>0.99488162419958581</v>
      </c>
      <c r="H445" s="79"/>
      <c r="I445" s="80" t="e">
        <f>E445-#REF!</f>
        <v>#REF!</v>
      </c>
      <c r="K445" s="79" t="e">
        <f>#REF!-F445</f>
        <v>#REF!</v>
      </c>
    </row>
    <row r="446" spans="1:11" ht="87.75" customHeight="1" x14ac:dyDescent="0.35">
      <c r="A446" s="163"/>
      <c r="B446" s="152"/>
      <c r="C446" s="149"/>
      <c r="D446" s="111" t="s">
        <v>2</v>
      </c>
      <c r="E446" s="129">
        <f>E445-E447-E448</f>
        <v>42103.199999999997</v>
      </c>
      <c r="F446" s="129">
        <f>F445-F447-F448</f>
        <v>41887.699999999997</v>
      </c>
      <c r="G446" s="130">
        <f t="shared" si="50"/>
        <v>0.99488162419958581</v>
      </c>
      <c r="H446" s="79"/>
      <c r="I446" s="80" t="e">
        <f>E446-#REF!</f>
        <v>#REF!</v>
      </c>
      <c r="K446" s="79" t="e">
        <f>#REF!-F446</f>
        <v>#REF!</v>
      </c>
    </row>
    <row r="447" spans="1:11" s="3" customFormat="1" ht="16.8" hidden="1" customHeight="1" x14ac:dyDescent="0.3">
      <c r="A447" s="109"/>
      <c r="B447" s="154"/>
      <c r="C447" s="150"/>
      <c r="D447" s="123" t="s">
        <v>3</v>
      </c>
      <c r="E447" s="124">
        <v>0</v>
      </c>
      <c r="F447" s="124">
        <v>0</v>
      </c>
      <c r="G447" s="61" t="e">
        <f t="shared" si="50"/>
        <v>#DIV/0!</v>
      </c>
      <c r="H447" s="52"/>
      <c r="I447" s="53" t="e">
        <f>E447-#REF!</f>
        <v>#REF!</v>
      </c>
      <c r="K447" s="52" t="e">
        <f>#REF!-F447</f>
        <v>#REF!</v>
      </c>
    </row>
    <row r="448" spans="1:11" s="3" customFormat="1" ht="16.8" hidden="1" customHeight="1" x14ac:dyDescent="0.3">
      <c r="A448" s="109"/>
      <c r="B448" s="154"/>
      <c r="C448" s="150"/>
      <c r="D448" s="65" t="s">
        <v>17</v>
      </c>
      <c r="E448" s="66">
        <v>0</v>
      </c>
      <c r="F448" s="66">
        <v>0</v>
      </c>
      <c r="G448" s="61" t="e">
        <f t="shared" si="50"/>
        <v>#DIV/0!</v>
      </c>
      <c r="H448" s="52"/>
      <c r="I448" s="53" t="e">
        <f>E448-#REF!</f>
        <v>#REF!</v>
      </c>
      <c r="K448" s="52" t="e">
        <f>#REF!-F448</f>
        <v>#REF!</v>
      </c>
    </row>
    <row r="449" spans="1:11" x14ac:dyDescent="0.35">
      <c r="A449" s="163">
        <v>10</v>
      </c>
      <c r="B449" s="152" t="s">
        <v>90</v>
      </c>
      <c r="C449" s="152"/>
      <c r="D449" s="111" t="s">
        <v>1</v>
      </c>
      <c r="E449" s="129">
        <f>E450+E451+E460</f>
        <v>448838.3</v>
      </c>
      <c r="F449" s="129">
        <f>F450+F451+F460</f>
        <v>436647.80000000005</v>
      </c>
      <c r="G449" s="130">
        <f t="shared" si="50"/>
        <v>0.97283988465333737</v>
      </c>
      <c r="H449" s="79"/>
      <c r="I449" s="80" t="e">
        <f>E449-#REF!</f>
        <v>#REF!</v>
      </c>
      <c r="K449" s="79" t="e">
        <f>#REF!-F449</f>
        <v>#REF!</v>
      </c>
    </row>
    <row r="450" spans="1:11" x14ac:dyDescent="0.35">
      <c r="A450" s="163"/>
      <c r="B450" s="152"/>
      <c r="C450" s="152"/>
      <c r="D450" s="111" t="s">
        <v>2</v>
      </c>
      <c r="E450" s="129">
        <f>E475+E497+E501+E505+E509+E489+E493+E463</f>
        <v>398799.6</v>
      </c>
      <c r="F450" s="129">
        <f>F475+F497+F501+F505+F509+F489+F493+F463</f>
        <v>386609.10000000003</v>
      </c>
      <c r="G450" s="130">
        <f t="shared" si="50"/>
        <v>0.96943201547845093</v>
      </c>
      <c r="H450" s="79"/>
      <c r="I450" s="80" t="e">
        <f>E450-#REF!</f>
        <v>#REF!</v>
      </c>
      <c r="K450" s="79" t="e">
        <f>#REF!-F450</f>
        <v>#REF!</v>
      </c>
    </row>
    <row r="451" spans="1:11" x14ac:dyDescent="0.35">
      <c r="A451" s="163"/>
      <c r="B451" s="152"/>
      <c r="C451" s="152"/>
      <c r="D451" s="111" t="s">
        <v>3</v>
      </c>
      <c r="E451" s="129">
        <f>E476+E498+E502+E506+E510+E490+E494</f>
        <v>38.700000000000003</v>
      </c>
      <c r="F451" s="129">
        <f>F476+F498+F502+F506+F510+F490+F494</f>
        <v>38.700000000000003</v>
      </c>
      <c r="G451" s="130">
        <f t="shared" si="50"/>
        <v>1</v>
      </c>
      <c r="H451" s="79"/>
      <c r="I451" s="80" t="e">
        <f>E451-#REF!</f>
        <v>#REF!</v>
      </c>
      <c r="K451" s="79" t="e">
        <f>#REF!-F451</f>
        <v>#REF!</v>
      </c>
    </row>
    <row r="452" spans="1:11" s="54" customFormat="1" ht="16.8" hidden="1" customHeight="1" x14ac:dyDescent="0.3">
      <c r="A452" s="164"/>
      <c r="B452" s="176"/>
      <c r="C452" s="153"/>
      <c r="D452" s="115" t="s">
        <v>17</v>
      </c>
      <c r="E452" s="116">
        <f>E477+E499+E503+E507+E511+E491+E495+E465</f>
        <v>0</v>
      </c>
      <c r="F452" s="116">
        <f>F477+F499+F503+F507+F511+F491+F495+F465</f>
        <v>0</v>
      </c>
      <c r="G452" s="61" t="e">
        <f t="shared" si="50"/>
        <v>#DIV/0!</v>
      </c>
      <c r="H452" s="52"/>
      <c r="I452" s="53" t="e">
        <f>E452-#REF!</f>
        <v>#REF!</v>
      </c>
      <c r="K452" s="52" t="e">
        <f>#REF!-F452</f>
        <v>#REF!</v>
      </c>
    </row>
    <row r="453" spans="1:11" s="5" customFormat="1" ht="16.8" hidden="1" customHeight="1" x14ac:dyDescent="0.3">
      <c r="A453" s="164"/>
      <c r="B453" s="176"/>
      <c r="C453" s="153"/>
      <c r="D453" s="10"/>
      <c r="E453" s="11">
        <f>E466+E470+E479+E483+E488+E492+E496+E500+E504+E508</f>
        <v>448838.3</v>
      </c>
      <c r="F453" s="11">
        <f t="shared" ref="F453" si="55">F466+F470+F479+F483+F488+F492+F496+F500+F504+F508</f>
        <v>436647.8</v>
      </c>
      <c r="I453" s="46" t="e">
        <f>E453-#REF!</f>
        <v>#REF!</v>
      </c>
      <c r="K453" s="47" t="e">
        <f>#REF!-F453</f>
        <v>#REF!</v>
      </c>
    </row>
    <row r="454" spans="1:11" s="5" customFormat="1" ht="16.8" hidden="1" customHeight="1" x14ac:dyDescent="0.3">
      <c r="A454" s="164"/>
      <c r="B454" s="176"/>
      <c r="C454" s="153"/>
      <c r="D454" s="10"/>
      <c r="E454" s="11">
        <f>E467+E471+E480+E484+E489+E493+E497+E501+E505+E509</f>
        <v>398799.6</v>
      </c>
      <c r="F454" s="11">
        <f>F467+F471+F480+F484+F489+F493+F497+F501+F505+F509</f>
        <v>386609.1</v>
      </c>
      <c r="I454" s="46" t="e">
        <f>E454-#REF!</f>
        <v>#REF!</v>
      </c>
      <c r="K454" s="47" t="e">
        <f>#REF!-F454</f>
        <v>#REF!</v>
      </c>
    </row>
    <row r="455" spans="1:11" s="5" customFormat="1" ht="16.8" hidden="1" customHeight="1" x14ac:dyDescent="0.3">
      <c r="A455" s="164"/>
      <c r="B455" s="176"/>
      <c r="C455" s="153"/>
      <c r="D455" s="10"/>
      <c r="E455" s="11">
        <f>E468+E472+E481+E485+E490+E494+E498+E502+E506+E510</f>
        <v>38.700000000000003</v>
      </c>
      <c r="F455" s="11">
        <f>F468+F472+F481+F485+F490+F494+F498+F502+F506+F510</f>
        <v>38.700000000000003</v>
      </c>
      <c r="I455" s="46" t="e">
        <f>E455-#REF!</f>
        <v>#REF!</v>
      </c>
      <c r="K455" s="47" t="e">
        <f>#REF!-F455</f>
        <v>#REF!</v>
      </c>
    </row>
    <row r="456" spans="1:11" s="5" customFormat="1" ht="16.8" hidden="1" customHeight="1" x14ac:dyDescent="0.3">
      <c r="A456" s="164"/>
      <c r="B456" s="176"/>
      <c r="C456" s="153"/>
      <c r="D456" s="10"/>
      <c r="E456" s="11">
        <f>E469+E473+E482+E486+E491+E495+E499+E503+E507+E511</f>
        <v>0</v>
      </c>
      <c r="F456" s="11">
        <f>F469+F473+F482+F486+F491+F495+F499+F503+F507+F511</f>
        <v>0</v>
      </c>
      <c r="I456" s="46" t="e">
        <f>E456-#REF!</f>
        <v>#REF!</v>
      </c>
      <c r="K456" s="47" t="e">
        <f>#REF!-F456</f>
        <v>#REF!</v>
      </c>
    </row>
    <row r="457" spans="1:11" s="5" customFormat="1" ht="16.8" hidden="1" customHeight="1" x14ac:dyDescent="0.3">
      <c r="A457" s="164"/>
      <c r="B457" s="176"/>
      <c r="C457" s="153"/>
      <c r="D457" s="9"/>
      <c r="E457" s="12">
        <f t="shared" ref="E457:F459" si="56">E453-E449</f>
        <v>0</v>
      </c>
      <c r="F457" s="12">
        <f t="shared" si="56"/>
        <v>0</v>
      </c>
      <c r="I457" s="46" t="e">
        <f>E457-#REF!</f>
        <v>#REF!</v>
      </c>
      <c r="K457" s="47" t="e">
        <f>#REF!-F457</f>
        <v>#REF!</v>
      </c>
    </row>
    <row r="458" spans="1:11" s="5" customFormat="1" ht="16.8" hidden="1" customHeight="1" x14ac:dyDescent="0.3">
      <c r="A458" s="164"/>
      <c r="B458" s="176"/>
      <c r="C458" s="153"/>
      <c r="D458" s="9"/>
      <c r="E458" s="12">
        <f>E454-E450</f>
        <v>0</v>
      </c>
      <c r="F458" s="12">
        <f t="shared" si="56"/>
        <v>0</v>
      </c>
      <c r="I458" s="46" t="e">
        <f>E458-#REF!</f>
        <v>#REF!</v>
      </c>
      <c r="K458" s="47" t="e">
        <f>#REF!-F458</f>
        <v>#REF!</v>
      </c>
    </row>
    <row r="459" spans="1:11" s="5" customFormat="1" ht="16.8" hidden="1" customHeight="1" x14ac:dyDescent="0.3">
      <c r="A459" s="164"/>
      <c r="B459" s="176"/>
      <c r="C459" s="153"/>
      <c r="D459" s="63"/>
      <c r="E459" s="64">
        <f t="shared" si="56"/>
        <v>0</v>
      </c>
      <c r="F459" s="64">
        <f t="shared" si="56"/>
        <v>0</v>
      </c>
      <c r="I459" s="46" t="e">
        <f>E459-#REF!</f>
        <v>#REF!</v>
      </c>
      <c r="K459" s="47" t="e">
        <f>#REF!-F459</f>
        <v>#REF!</v>
      </c>
    </row>
    <row r="460" spans="1:11" s="81" customFormat="1" x14ac:dyDescent="0.3">
      <c r="A460" s="163"/>
      <c r="B460" s="152"/>
      <c r="C460" s="152"/>
      <c r="D460" s="111" t="s">
        <v>47</v>
      </c>
      <c r="E460" s="129">
        <v>50000</v>
      </c>
      <c r="F460" s="129">
        <v>50000</v>
      </c>
      <c r="G460" s="130">
        <f t="shared" ref="G460" si="57">F460/E460</f>
        <v>1</v>
      </c>
      <c r="I460" s="82"/>
      <c r="K460" s="83"/>
    </row>
    <row r="461" spans="1:11" s="5" customFormat="1" ht="16.8" hidden="1" customHeight="1" x14ac:dyDescent="0.3">
      <c r="A461" s="109"/>
      <c r="B461" s="25"/>
      <c r="C461" s="26"/>
      <c r="D461" s="140"/>
      <c r="E461" s="141">
        <f>E456-E452</f>
        <v>0</v>
      </c>
      <c r="F461" s="141">
        <f>F456-F452</f>
        <v>0</v>
      </c>
      <c r="I461" s="46" t="e">
        <f>E461-#REF!</f>
        <v>#REF!</v>
      </c>
      <c r="K461" s="47" t="e">
        <f>#REF!-F461</f>
        <v>#REF!</v>
      </c>
    </row>
    <row r="462" spans="1:11" x14ac:dyDescent="0.35">
      <c r="A462" s="163" t="s">
        <v>153</v>
      </c>
      <c r="B462" s="152" t="s">
        <v>105</v>
      </c>
      <c r="C462" s="149"/>
      <c r="D462" s="111" t="s">
        <v>1</v>
      </c>
      <c r="E462" s="129">
        <f>E466+E470</f>
        <v>660.1</v>
      </c>
      <c r="F462" s="129">
        <f>F466+F470</f>
        <v>197.3</v>
      </c>
      <c r="G462" s="130">
        <f t="shared" ref="G462:G511" si="58">F462/E462</f>
        <v>0.29889410695349189</v>
      </c>
      <c r="H462" s="79"/>
      <c r="I462" s="80" t="e">
        <f>E462-#REF!</f>
        <v>#REF!</v>
      </c>
      <c r="K462" s="79" t="e">
        <f>#REF!-F462</f>
        <v>#REF!</v>
      </c>
    </row>
    <row r="463" spans="1:11" x14ac:dyDescent="0.35">
      <c r="A463" s="163"/>
      <c r="B463" s="152"/>
      <c r="C463" s="149"/>
      <c r="D463" s="111" t="s">
        <v>2</v>
      </c>
      <c r="E463" s="129">
        <f>E467+E471</f>
        <v>660.1</v>
      </c>
      <c r="F463" s="129">
        <f t="shared" ref="F463" si="59">F467+F471</f>
        <v>197.3</v>
      </c>
      <c r="G463" s="130">
        <f t="shared" si="58"/>
        <v>0.29889410695349189</v>
      </c>
      <c r="H463" s="79"/>
      <c r="I463" s="80" t="e">
        <f>E463-#REF!</f>
        <v>#REF!</v>
      </c>
      <c r="K463" s="79" t="e">
        <f>#REF!-F463</f>
        <v>#REF!</v>
      </c>
    </row>
    <row r="464" spans="1:11" s="3" customFormat="1" ht="16.8" hidden="1" customHeight="1" x14ac:dyDescent="0.3">
      <c r="A464" s="164"/>
      <c r="B464" s="154"/>
      <c r="C464" s="50"/>
      <c r="D464" s="123" t="s">
        <v>3</v>
      </c>
      <c r="E464" s="124">
        <f>E468+E472</f>
        <v>0</v>
      </c>
      <c r="F464" s="124">
        <f t="shared" ref="F464" si="60">F468+F472</f>
        <v>0</v>
      </c>
      <c r="G464" s="61" t="e">
        <f t="shared" si="58"/>
        <v>#DIV/0!</v>
      </c>
      <c r="H464" s="52"/>
      <c r="I464" s="53" t="e">
        <f>E464-#REF!</f>
        <v>#REF!</v>
      </c>
      <c r="K464" s="52" t="e">
        <f>#REF!-F464</f>
        <v>#REF!</v>
      </c>
    </row>
    <row r="465" spans="1:11" s="3" customFormat="1" ht="16.8" hidden="1" customHeight="1" x14ac:dyDescent="0.3">
      <c r="A465" s="164"/>
      <c r="B465" s="154"/>
      <c r="C465" s="50"/>
      <c r="D465" s="1" t="s">
        <v>17</v>
      </c>
      <c r="E465" s="8">
        <f>E469+E473</f>
        <v>0</v>
      </c>
      <c r="F465" s="8">
        <f t="shared" ref="F465" si="61">F469+F473</f>
        <v>0</v>
      </c>
      <c r="G465" s="61" t="e">
        <f t="shared" si="58"/>
        <v>#DIV/0!</v>
      </c>
      <c r="H465" s="52"/>
      <c r="I465" s="53" t="e">
        <f>E465-#REF!</f>
        <v>#REF!</v>
      </c>
      <c r="K465" s="52" t="e">
        <f>#REF!-F465</f>
        <v>#REF!</v>
      </c>
    </row>
    <row r="466" spans="1:11" s="3" customFormat="1" ht="16.8" hidden="1" customHeight="1" x14ac:dyDescent="0.3">
      <c r="A466" s="164"/>
      <c r="B466" s="154"/>
      <c r="C466" s="182" t="s">
        <v>7</v>
      </c>
      <c r="D466" s="1" t="s">
        <v>1</v>
      </c>
      <c r="E466" s="8">
        <v>0</v>
      </c>
      <c r="F466" s="8">
        <v>0</v>
      </c>
      <c r="G466" s="61" t="e">
        <f t="shared" si="58"/>
        <v>#DIV/0!</v>
      </c>
      <c r="H466" s="52"/>
      <c r="I466" s="53" t="e">
        <f>E466-#REF!</f>
        <v>#REF!</v>
      </c>
      <c r="K466" s="52" t="e">
        <f>#REF!-F466</f>
        <v>#REF!</v>
      </c>
    </row>
    <row r="467" spans="1:11" s="3" customFormat="1" ht="16.8" hidden="1" customHeight="1" x14ac:dyDescent="0.3">
      <c r="A467" s="164"/>
      <c r="B467" s="154"/>
      <c r="C467" s="150"/>
      <c r="D467" s="1" t="s">
        <v>2</v>
      </c>
      <c r="E467" s="8">
        <f>E466-E468-E469</f>
        <v>0</v>
      </c>
      <c r="F467" s="8">
        <f>F466-F468-F469</f>
        <v>0</v>
      </c>
      <c r="G467" s="61" t="e">
        <f t="shared" si="58"/>
        <v>#DIV/0!</v>
      </c>
      <c r="H467" s="52"/>
      <c r="I467" s="53" t="e">
        <f>E467-#REF!</f>
        <v>#REF!</v>
      </c>
      <c r="K467" s="52" t="e">
        <f>#REF!-F467</f>
        <v>#REF!</v>
      </c>
    </row>
    <row r="468" spans="1:11" s="3" customFormat="1" ht="16.8" hidden="1" customHeight="1" x14ac:dyDescent="0.3">
      <c r="A468" s="164"/>
      <c r="B468" s="154"/>
      <c r="C468" s="150"/>
      <c r="D468" s="1" t="s">
        <v>3</v>
      </c>
      <c r="E468" s="8">
        <v>0</v>
      </c>
      <c r="F468" s="8">
        <v>0</v>
      </c>
      <c r="G468" s="61" t="e">
        <f t="shared" si="58"/>
        <v>#DIV/0!</v>
      </c>
      <c r="H468" s="52"/>
      <c r="I468" s="53" t="e">
        <f>E468-#REF!</f>
        <v>#REF!</v>
      </c>
      <c r="K468" s="52" t="e">
        <f>#REF!-F468</f>
        <v>#REF!</v>
      </c>
    </row>
    <row r="469" spans="1:11" s="3" customFormat="1" ht="16.8" hidden="1" customHeight="1" x14ac:dyDescent="0.3">
      <c r="A469" s="164"/>
      <c r="B469" s="154"/>
      <c r="C469" s="150"/>
      <c r="D469" s="65" t="s">
        <v>17</v>
      </c>
      <c r="E469" s="66">
        <v>0</v>
      </c>
      <c r="F469" s="66">
        <v>0</v>
      </c>
      <c r="G469" s="61" t="e">
        <f t="shared" si="58"/>
        <v>#DIV/0!</v>
      </c>
      <c r="H469" s="52"/>
      <c r="I469" s="53" t="e">
        <f>E469-#REF!</f>
        <v>#REF!</v>
      </c>
      <c r="K469" s="52" t="e">
        <f>#REF!-F469</f>
        <v>#REF!</v>
      </c>
    </row>
    <row r="470" spans="1:11" x14ac:dyDescent="0.35">
      <c r="A470" s="163"/>
      <c r="B470" s="152"/>
      <c r="C470" s="149" t="s">
        <v>25</v>
      </c>
      <c r="D470" s="111" t="s">
        <v>1</v>
      </c>
      <c r="E470" s="129">
        <v>660.1</v>
      </c>
      <c r="F470" s="129">
        <v>197.3</v>
      </c>
      <c r="G470" s="130">
        <f t="shared" si="58"/>
        <v>0.29889410695349189</v>
      </c>
      <c r="H470" s="79"/>
      <c r="I470" s="80" t="e">
        <f>E470-#REF!</f>
        <v>#REF!</v>
      </c>
      <c r="K470" s="79" t="e">
        <f>#REF!-F470</f>
        <v>#REF!</v>
      </c>
    </row>
    <row r="471" spans="1:11" x14ac:dyDescent="0.35">
      <c r="A471" s="163"/>
      <c r="B471" s="152"/>
      <c r="C471" s="149"/>
      <c r="D471" s="111" t="s">
        <v>2</v>
      </c>
      <c r="E471" s="129">
        <f>E470-E472-E473</f>
        <v>660.1</v>
      </c>
      <c r="F471" s="129">
        <f>F470-F472-F473</f>
        <v>197.3</v>
      </c>
      <c r="G471" s="130">
        <f t="shared" si="58"/>
        <v>0.29889410695349189</v>
      </c>
      <c r="H471" s="79"/>
      <c r="I471" s="80" t="e">
        <f>E471-#REF!</f>
        <v>#REF!</v>
      </c>
      <c r="K471" s="79" t="e">
        <f>#REF!-F471</f>
        <v>#REF!</v>
      </c>
    </row>
    <row r="472" spans="1:11" s="3" customFormat="1" ht="16.8" hidden="1" customHeight="1" x14ac:dyDescent="0.3">
      <c r="A472" s="109"/>
      <c r="B472" s="154"/>
      <c r="C472" s="150"/>
      <c r="D472" s="123" t="s">
        <v>3</v>
      </c>
      <c r="E472" s="124">
        <v>0</v>
      </c>
      <c r="F472" s="124">
        <v>0</v>
      </c>
      <c r="G472" s="61" t="e">
        <f t="shared" si="58"/>
        <v>#DIV/0!</v>
      </c>
      <c r="H472" s="52"/>
      <c r="I472" s="53" t="e">
        <f>E472-#REF!</f>
        <v>#REF!</v>
      </c>
      <c r="K472" s="52" t="e">
        <f>#REF!-F472</f>
        <v>#REF!</v>
      </c>
    </row>
    <row r="473" spans="1:11" s="3" customFormat="1" ht="16.8" hidden="1" customHeight="1" x14ac:dyDescent="0.3">
      <c r="A473" s="109"/>
      <c r="B473" s="154"/>
      <c r="C473" s="150"/>
      <c r="D473" s="65" t="s">
        <v>17</v>
      </c>
      <c r="E473" s="66">
        <v>0</v>
      </c>
      <c r="F473" s="66">
        <v>0</v>
      </c>
      <c r="G473" s="61" t="e">
        <f t="shared" si="58"/>
        <v>#DIV/0!</v>
      </c>
      <c r="H473" s="52"/>
      <c r="I473" s="53" t="e">
        <f>E473-#REF!</f>
        <v>#REF!</v>
      </c>
      <c r="K473" s="52" t="e">
        <f>#REF!-F473</f>
        <v>#REF!</v>
      </c>
    </row>
    <row r="474" spans="1:11" x14ac:dyDescent="0.35">
      <c r="A474" s="163" t="s">
        <v>154</v>
      </c>
      <c r="B474" s="152" t="s">
        <v>70</v>
      </c>
      <c r="C474" s="143"/>
      <c r="D474" s="111" t="s">
        <v>1</v>
      </c>
      <c r="E474" s="129">
        <f>E478+E475</f>
        <v>52707.1</v>
      </c>
      <c r="F474" s="129">
        <f>F478+F475</f>
        <v>52676.2</v>
      </c>
      <c r="G474" s="130">
        <f t="shared" si="58"/>
        <v>0.99941374122271953</v>
      </c>
      <c r="H474" s="79"/>
      <c r="I474" s="80" t="e">
        <f>E474-#REF!</f>
        <v>#REF!</v>
      </c>
      <c r="K474" s="79" t="e">
        <f>#REF!-F474</f>
        <v>#REF!</v>
      </c>
    </row>
    <row r="475" spans="1:11" x14ac:dyDescent="0.35">
      <c r="A475" s="163"/>
      <c r="B475" s="152"/>
      <c r="C475" s="144"/>
      <c r="D475" s="111" t="s">
        <v>2</v>
      </c>
      <c r="E475" s="129">
        <f t="shared" ref="E475:F477" si="62">E480+E484</f>
        <v>2707.1</v>
      </c>
      <c r="F475" s="129">
        <f t="shared" si="62"/>
        <v>2676.2</v>
      </c>
      <c r="G475" s="130">
        <f t="shared" si="58"/>
        <v>0.9885855712755347</v>
      </c>
      <c r="H475" s="79"/>
      <c r="I475" s="80" t="e">
        <f>E475-#REF!</f>
        <v>#REF!</v>
      </c>
      <c r="K475" s="79" t="e">
        <f>#REF!-F475</f>
        <v>#REF!</v>
      </c>
    </row>
    <row r="476" spans="1:11" s="3" customFormat="1" ht="16.8" hidden="1" customHeight="1" x14ac:dyDescent="0.3">
      <c r="A476" s="164"/>
      <c r="B476" s="174"/>
      <c r="C476" s="144"/>
      <c r="D476" s="123" t="s">
        <v>3</v>
      </c>
      <c r="E476" s="124">
        <f>E481+E485</f>
        <v>0</v>
      </c>
      <c r="F476" s="124">
        <f t="shared" si="62"/>
        <v>0</v>
      </c>
      <c r="G476" s="61" t="e">
        <f t="shared" si="58"/>
        <v>#DIV/0!</v>
      </c>
      <c r="H476" s="52"/>
      <c r="I476" s="53" t="e">
        <f>E476-#REF!</f>
        <v>#REF!</v>
      </c>
      <c r="K476" s="52" t="e">
        <f>#REF!-F476</f>
        <v>#REF!</v>
      </c>
    </row>
    <row r="477" spans="1:11" s="3" customFormat="1" ht="16.8" hidden="1" customHeight="1" x14ac:dyDescent="0.3">
      <c r="A477" s="164"/>
      <c r="B477" s="174"/>
      <c r="C477" s="144"/>
      <c r="D477" s="65" t="s">
        <v>17</v>
      </c>
      <c r="E477" s="66">
        <f t="shared" si="62"/>
        <v>0</v>
      </c>
      <c r="F477" s="66">
        <f t="shared" si="62"/>
        <v>0</v>
      </c>
      <c r="G477" s="61" t="e">
        <f t="shared" si="58"/>
        <v>#DIV/0!</v>
      </c>
      <c r="H477" s="52"/>
      <c r="I477" s="53" t="e">
        <f>E477-#REF!</f>
        <v>#REF!</v>
      </c>
      <c r="K477" s="52" t="e">
        <f>#REF!-F477</f>
        <v>#REF!</v>
      </c>
    </row>
    <row r="478" spans="1:11" x14ac:dyDescent="0.35">
      <c r="A478" s="163"/>
      <c r="B478" s="152"/>
      <c r="C478" s="145"/>
      <c r="D478" s="111" t="s">
        <v>47</v>
      </c>
      <c r="E478" s="129">
        <v>50000</v>
      </c>
      <c r="F478" s="129">
        <v>50000</v>
      </c>
      <c r="G478" s="130">
        <f t="shared" ref="G478" si="63">F478/E478</f>
        <v>1</v>
      </c>
      <c r="H478" s="79"/>
      <c r="I478" s="80"/>
      <c r="K478" s="79"/>
    </row>
    <row r="479" spans="1:11" x14ac:dyDescent="0.35">
      <c r="A479" s="163"/>
      <c r="B479" s="152"/>
      <c r="C479" s="149" t="s">
        <v>6</v>
      </c>
      <c r="D479" s="111" t="s">
        <v>1</v>
      </c>
      <c r="E479" s="129">
        <v>840</v>
      </c>
      <c r="F479" s="129">
        <v>840</v>
      </c>
      <c r="G479" s="130">
        <f t="shared" si="58"/>
        <v>1</v>
      </c>
      <c r="H479" s="79"/>
      <c r="I479" s="80" t="e">
        <f>E479-#REF!</f>
        <v>#REF!</v>
      </c>
      <c r="K479" s="79" t="e">
        <f>#REF!-F479</f>
        <v>#REF!</v>
      </c>
    </row>
    <row r="480" spans="1:11" x14ac:dyDescent="0.35">
      <c r="A480" s="163"/>
      <c r="B480" s="152"/>
      <c r="C480" s="149"/>
      <c r="D480" s="111" t="s">
        <v>2</v>
      </c>
      <c r="E480" s="129">
        <f>E479-E481-E482</f>
        <v>840</v>
      </c>
      <c r="F480" s="129">
        <f>F479-F481-F482</f>
        <v>840</v>
      </c>
      <c r="G480" s="130">
        <f t="shared" si="58"/>
        <v>1</v>
      </c>
      <c r="H480" s="79"/>
      <c r="I480" s="80" t="e">
        <f>E480-#REF!</f>
        <v>#REF!</v>
      </c>
      <c r="K480" s="79" t="e">
        <f>#REF!-F480</f>
        <v>#REF!</v>
      </c>
    </row>
    <row r="481" spans="1:11" s="3" customFormat="1" ht="16.8" hidden="1" customHeight="1" x14ac:dyDescent="0.3">
      <c r="A481" s="164"/>
      <c r="B481" s="174"/>
      <c r="C481" s="150"/>
      <c r="D481" s="123" t="s">
        <v>3</v>
      </c>
      <c r="E481" s="124">
        <v>0</v>
      </c>
      <c r="F481" s="124">
        <v>0</v>
      </c>
      <c r="G481" s="61" t="e">
        <f t="shared" si="58"/>
        <v>#DIV/0!</v>
      </c>
      <c r="H481" s="52"/>
      <c r="I481" s="53" t="e">
        <f>E481-#REF!</f>
        <v>#REF!</v>
      </c>
      <c r="K481" s="52" t="e">
        <f>#REF!-F481</f>
        <v>#REF!</v>
      </c>
    </row>
    <row r="482" spans="1:11" s="3" customFormat="1" ht="16.8" hidden="1" customHeight="1" x14ac:dyDescent="0.3">
      <c r="A482" s="164"/>
      <c r="B482" s="174"/>
      <c r="C482" s="150"/>
      <c r="D482" s="65" t="s">
        <v>17</v>
      </c>
      <c r="E482" s="66">
        <v>0</v>
      </c>
      <c r="F482" s="66">
        <v>0</v>
      </c>
      <c r="G482" s="61" t="e">
        <f t="shared" si="58"/>
        <v>#DIV/0!</v>
      </c>
      <c r="H482" s="52"/>
      <c r="I482" s="53" t="e">
        <f>E482-#REF!</f>
        <v>#REF!</v>
      </c>
      <c r="K482" s="52" t="e">
        <f>#REF!-F482</f>
        <v>#REF!</v>
      </c>
    </row>
    <row r="483" spans="1:11" x14ac:dyDescent="0.35">
      <c r="A483" s="163"/>
      <c r="B483" s="152"/>
      <c r="C483" s="149" t="s">
        <v>11</v>
      </c>
      <c r="D483" s="111" t="s">
        <v>1</v>
      </c>
      <c r="E483" s="129">
        <f>E484+E487</f>
        <v>51867.1</v>
      </c>
      <c r="F483" s="129">
        <f>F484+F487</f>
        <v>51836.2</v>
      </c>
      <c r="G483" s="130">
        <f t="shared" si="58"/>
        <v>0.99940424662261818</v>
      </c>
      <c r="H483" s="79"/>
      <c r="I483" s="80" t="e">
        <f>E483-#REF!</f>
        <v>#REF!</v>
      </c>
      <c r="K483" s="79" t="e">
        <f>#REF!-F483</f>
        <v>#REF!</v>
      </c>
    </row>
    <row r="484" spans="1:11" x14ac:dyDescent="0.35">
      <c r="A484" s="163"/>
      <c r="B484" s="152"/>
      <c r="C484" s="149"/>
      <c r="D484" s="111" t="s">
        <v>2</v>
      </c>
      <c r="E484" s="129">
        <v>1867.1</v>
      </c>
      <c r="F484" s="129">
        <v>1836.2</v>
      </c>
      <c r="G484" s="130">
        <f t="shared" si="58"/>
        <v>0.98345027047292599</v>
      </c>
      <c r="H484" s="79"/>
      <c r="I484" s="80" t="e">
        <f>E484-#REF!</f>
        <v>#REF!</v>
      </c>
      <c r="K484" s="79" t="e">
        <f>#REF!-F484</f>
        <v>#REF!</v>
      </c>
    </row>
    <row r="485" spans="1:11" s="3" customFormat="1" ht="16.8" hidden="1" customHeight="1" x14ac:dyDescent="0.3">
      <c r="A485" s="164"/>
      <c r="B485" s="174"/>
      <c r="C485" s="175"/>
      <c r="D485" s="123" t="s">
        <v>3</v>
      </c>
      <c r="E485" s="124">
        <v>0</v>
      </c>
      <c r="F485" s="124">
        <v>0</v>
      </c>
      <c r="G485" s="61" t="e">
        <f t="shared" si="58"/>
        <v>#DIV/0!</v>
      </c>
      <c r="H485" s="52"/>
      <c r="I485" s="53" t="e">
        <f>E485-#REF!</f>
        <v>#REF!</v>
      </c>
      <c r="K485" s="52" t="e">
        <f>#REF!-F485</f>
        <v>#REF!</v>
      </c>
    </row>
    <row r="486" spans="1:11" s="3" customFormat="1" ht="16.8" hidden="1" customHeight="1" x14ac:dyDescent="0.3">
      <c r="A486" s="164"/>
      <c r="B486" s="174"/>
      <c r="C486" s="175"/>
      <c r="D486" s="65" t="s">
        <v>17</v>
      </c>
      <c r="E486" s="66">
        <v>0</v>
      </c>
      <c r="F486" s="66">
        <v>0</v>
      </c>
      <c r="G486" s="61" t="e">
        <f t="shared" si="58"/>
        <v>#DIV/0!</v>
      </c>
      <c r="H486" s="52"/>
      <c r="I486" s="53" t="e">
        <f>E486-#REF!</f>
        <v>#REF!</v>
      </c>
      <c r="K486" s="52" t="e">
        <f>#REF!-F486</f>
        <v>#REF!</v>
      </c>
    </row>
    <row r="487" spans="1:11" x14ac:dyDescent="0.35">
      <c r="A487" s="163"/>
      <c r="B487" s="152"/>
      <c r="C487" s="149"/>
      <c r="D487" s="111" t="s">
        <v>47</v>
      </c>
      <c r="E487" s="129">
        <v>50000</v>
      </c>
      <c r="F487" s="129">
        <v>50000</v>
      </c>
      <c r="G487" s="130">
        <f t="shared" si="58"/>
        <v>1</v>
      </c>
      <c r="H487" s="79"/>
      <c r="I487" s="80"/>
      <c r="K487" s="79"/>
    </row>
    <row r="488" spans="1:11" x14ac:dyDescent="0.35">
      <c r="A488" s="163" t="s">
        <v>155</v>
      </c>
      <c r="B488" s="152" t="s">
        <v>71</v>
      </c>
      <c r="C488" s="149" t="s">
        <v>25</v>
      </c>
      <c r="D488" s="111" t="s">
        <v>1</v>
      </c>
      <c r="E488" s="129">
        <v>6921.6</v>
      </c>
      <c r="F488" s="129">
        <v>6193.5</v>
      </c>
      <c r="G488" s="130">
        <f t="shared" si="58"/>
        <v>0.89480755894590847</v>
      </c>
      <c r="H488" s="79"/>
      <c r="I488" s="80" t="e">
        <f>E488-#REF!</f>
        <v>#REF!</v>
      </c>
      <c r="K488" s="79" t="e">
        <f>#REF!-F488</f>
        <v>#REF!</v>
      </c>
    </row>
    <row r="489" spans="1:11" ht="84.75" customHeight="1" x14ac:dyDescent="0.35">
      <c r="A489" s="163"/>
      <c r="B489" s="152"/>
      <c r="C489" s="149"/>
      <c r="D489" s="111" t="s">
        <v>2</v>
      </c>
      <c r="E489" s="129">
        <f>E488-E490-E491</f>
        <v>6921.6</v>
      </c>
      <c r="F489" s="129">
        <f>F488-F490-F491</f>
        <v>6193.5</v>
      </c>
      <c r="G489" s="130">
        <f t="shared" si="58"/>
        <v>0.89480755894590847</v>
      </c>
      <c r="H489" s="79"/>
      <c r="I489" s="80" t="e">
        <f>E489-#REF!</f>
        <v>#REF!</v>
      </c>
      <c r="K489" s="79" t="e">
        <f>#REF!-F489</f>
        <v>#REF!</v>
      </c>
    </row>
    <row r="490" spans="1:11" s="3" customFormat="1" ht="16.8" hidden="1" customHeight="1" x14ac:dyDescent="0.3">
      <c r="A490" s="109"/>
      <c r="B490" s="154"/>
      <c r="C490" s="150"/>
      <c r="D490" s="123" t="s">
        <v>3</v>
      </c>
      <c r="E490" s="124">
        <v>0</v>
      </c>
      <c r="F490" s="124">
        <v>0</v>
      </c>
      <c r="G490" s="61" t="e">
        <f t="shared" si="58"/>
        <v>#DIV/0!</v>
      </c>
      <c r="H490" s="52"/>
      <c r="I490" s="53" t="e">
        <f>E490-#REF!</f>
        <v>#REF!</v>
      </c>
      <c r="K490" s="52" t="e">
        <f>#REF!-F490</f>
        <v>#REF!</v>
      </c>
    </row>
    <row r="491" spans="1:11" s="3" customFormat="1" ht="16.8" hidden="1" customHeight="1" x14ac:dyDescent="0.3">
      <c r="A491" s="109"/>
      <c r="B491" s="154"/>
      <c r="C491" s="150"/>
      <c r="D491" s="65" t="s">
        <v>17</v>
      </c>
      <c r="E491" s="66">
        <v>0</v>
      </c>
      <c r="F491" s="66">
        <v>0</v>
      </c>
      <c r="G491" s="61" t="e">
        <f t="shared" si="58"/>
        <v>#DIV/0!</v>
      </c>
      <c r="H491" s="52"/>
      <c r="I491" s="53" t="e">
        <f>E491-#REF!</f>
        <v>#REF!</v>
      </c>
      <c r="K491" s="52" t="e">
        <f>#REF!-F491</f>
        <v>#REF!</v>
      </c>
    </row>
    <row r="492" spans="1:11" x14ac:dyDescent="0.35">
      <c r="A492" s="163" t="s">
        <v>156</v>
      </c>
      <c r="B492" s="152" t="s">
        <v>180</v>
      </c>
      <c r="C492" s="149" t="s">
        <v>25</v>
      </c>
      <c r="D492" s="111" t="s">
        <v>1</v>
      </c>
      <c r="E492" s="129">
        <v>166096.70000000001</v>
      </c>
      <c r="F492" s="129">
        <v>156157.29999999999</v>
      </c>
      <c r="G492" s="130">
        <f t="shared" si="58"/>
        <v>0.94015895559634821</v>
      </c>
      <c r="H492" s="79"/>
      <c r="I492" s="80" t="e">
        <f>E492-#REF!</f>
        <v>#REF!</v>
      </c>
      <c r="K492" s="79" t="e">
        <f>#REF!-F492</f>
        <v>#REF!</v>
      </c>
    </row>
    <row r="493" spans="1:11" ht="62.25" customHeight="1" x14ac:dyDescent="0.35">
      <c r="A493" s="163"/>
      <c r="B493" s="152"/>
      <c r="C493" s="149"/>
      <c r="D493" s="111" t="s">
        <v>2</v>
      </c>
      <c r="E493" s="129">
        <f>E492-E494-E495</f>
        <v>166096.70000000001</v>
      </c>
      <c r="F493" s="129">
        <f>F492-F494-F495</f>
        <v>156157.29999999999</v>
      </c>
      <c r="G493" s="130">
        <f t="shared" si="58"/>
        <v>0.94015895559634821</v>
      </c>
      <c r="H493" s="79"/>
      <c r="I493" s="80" t="e">
        <f>E493-#REF!</f>
        <v>#REF!</v>
      </c>
      <c r="K493" s="79" t="e">
        <f>#REF!-F493</f>
        <v>#REF!</v>
      </c>
    </row>
    <row r="494" spans="1:11" s="3" customFormat="1" ht="16.8" hidden="1" customHeight="1" x14ac:dyDescent="0.3">
      <c r="A494" s="109"/>
      <c r="B494" s="154"/>
      <c r="C494" s="150"/>
      <c r="D494" s="123" t="s">
        <v>3</v>
      </c>
      <c r="E494" s="124">
        <v>0</v>
      </c>
      <c r="F494" s="124">
        <v>0</v>
      </c>
      <c r="G494" s="61" t="e">
        <f t="shared" si="58"/>
        <v>#DIV/0!</v>
      </c>
      <c r="H494" s="52"/>
      <c r="I494" s="53" t="e">
        <f>E494-#REF!</f>
        <v>#REF!</v>
      </c>
      <c r="K494" s="52" t="e">
        <f>#REF!-F494</f>
        <v>#REF!</v>
      </c>
    </row>
    <row r="495" spans="1:11" s="3" customFormat="1" ht="16.8" hidden="1" customHeight="1" x14ac:dyDescent="0.3">
      <c r="A495" s="109"/>
      <c r="B495" s="154"/>
      <c r="C495" s="150"/>
      <c r="D495" s="65" t="s">
        <v>17</v>
      </c>
      <c r="E495" s="66">
        <v>0</v>
      </c>
      <c r="F495" s="66">
        <v>0</v>
      </c>
      <c r="G495" s="61" t="e">
        <f t="shared" si="58"/>
        <v>#DIV/0!</v>
      </c>
      <c r="H495" s="52"/>
      <c r="I495" s="53" t="e">
        <f>E495-#REF!</f>
        <v>#REF!</v>
      </c>
      <c r="K495" s="52" t="e">
        <f>#REF!-F495</f>
        <v>#REF!</v>
      </c>
    </row>
    <row r="496" spans="1:11" x14ac:dyDescent="0.35">
      <c r="A496" s="163" t="s">
        <v>157</v>
      </c>
      <c r="B496" s="152" t="s">
        <v>72</v>
      </c>
      <c r="C496" s="149" t="s">
        <v>11</v>
      </c>
      <c r="D496" s="111" t="s">
        <v>1</v>
      </c>
      <c r="E496" s="129">
        <v>194.3</v>
      </c>
      <c r="F496" s="129">
        <v>194.3</v>
      </c>
      <c r="G496" s="130">
        <f t="shared" si="58"/>
        <v>1</v>
      </c>
      <c r="H496" s="79"/>
      <c r="I496" s="80" t="e">
        <f>E496-#REF!</f>
        <v>#REF!</v>
      </c>
      <c r="K496" s="79" t="e">
        <f>#REF!-F496</f>
        <v>#REF!</v>
      </c>
    </row>
    <row r="497" spans="1:11" ht="86.25" customHeight="1" x14ac:dyDescent="0.35">
      <c r="A497" s="163"/>
      <c r="B497" s="152"/>
      <c r="C497" s="149"/>
      <c r="D497" s="111" t="s">
        <v>2</v>
      </c>
      <c r="E497" s="129">
        <f>E496-E498-E499</f>
        <v>194.3</v>
      </c>
      <c r="F497" s="129">
        <f>F496-F498-F499</f>
        <v>194.3</v>
      </c>
      <c r="G497" s="130">
        <f t="shared" si="58"/>
        <v>1</v>
      </c>
      <c r="H497" s="79"/>
      <c r="I497" s="80" t="e">
        <f>E497-#REF!</f>
        <v>#REF!</v>
      </c>
      <c r="K497" s="79" t="e">
        <f>#REF!-F497</f>
        <v>#REF!</v>
      </c>
    </row>
    <row r="498" spans="1:11" s="3" customFormat="1" ht="16.8" hidden="1" customHeight="1" x14ac:dyDescent="0.3">
      <c r="A498" s="109"/>
      <c r="B498" s="154"/>
      <c r="C498" s="150"/>
      <c r="D498" s="123" t="s">
        <v>3</v>
      </c>
      <c r="E498" s="124">
        <v>0</v>
      </c>
      <c r="F498" s="124">
        <v>0</v>
      </c>
      <c r="G498" s="61" t="e">
        <f t="shared" si="58"/>
        <v>#DIV/0!</v>
      </c>
      <c r="H498" s="52"/>
      <c r="I498" s="53" t="e">
        <f>E498-#REF!</f>
        <v>#REF!</v>
      </c>
      <c r="K498" s="52" t="e">
        <f>#REF!-F498</f>
        <v>#REF!</v>
      </c>
    </row>
    <row r="499" spans="1:11" s="3" customFormat="1" ht="16.8" hidden="1" customHeight="1" x14ac:dyDescent="0.3">
      <c r="A499" s="109"/>
      <c r="B499" s="154"/>
      <c r="C499" s="150"/>
      <c r="D499" s="65" t="s">
        <v>17</v>
      </c>
      <c r="E499" s="66">
        <v>0</v>
      </c>
      <c r="F499" s="66">
        <v>0</v>
      </c>
      <c r="G499" s="61" t="e">
        <f t="shared" si="58"/>
        <v>#DIV/0!</v>
      </c>
      <c r="H499" s="52"/>
      <c r="I499" s="53" t="e">
        <f>E499-#REF!</f>
        <v>#REF!</v>
      </c>
      <c r="K499" s="52" t="e">
        <f>#REF!-F499</f>
        <v>#REF!</v>
      </c>
    </row>
    <row r="500" spans="1:11" x14ac:dyDescent="0.35">
      <c r="A500" s="163" t="s">
        <v>158</v>
      </c>
      <c r="B500" s="152" t="s">
        <v>106</v>
      </c>
      <c r="C500" s="149" t="s">
        <v>11</v>
      </c>
      <c r="D500" s="111" t="s">
        <v>1</v>
      </c>
      <c r="E500" s="129">
        <v>158149.5</v>
      </c>
      <c r="F500" s="129">
        <v>157177.20000000001</v>
      </c>
      <c r="G500" s="130">
        <f t="shared" si="58"/>
        <v>0.99385201976610749</v>
      </c>
      <c r="H500" s="79"/>
      <c r="I500" s="80" t="e">
        <f>E500-#REF!</f>
        <v>#REF!</v>
      </c>
      <c r="K500" s="79" t="e">
        <f>#REF!-F500</f>
        <v>#REF!</v>
      </c>
    </row>
    <row r="501" spans="1:11" ht="57.6" customHeight="1" x14ac:dyDescent="0.35">
      <c r="A501" s="163"/>
      <c r="B501" s="152"/>
      <c r="C501" s="149"/>
      <c r="D501" s="111" t="s">
        <v>2</v>
      </c>
      <c r="E501" s="129">
        <f>E500-E502-E503</f>
        <v>158149.5</v>
      </c>
      <c r="F501" s="129">
        <f>F500-F502-F503</f>
        <v>157177.20000000001</v>
      </c>
      <c r="G501" s="130">
        <f t="shared" si="58"/>
        <v>0.99385201976610749</v>
      </c>
      <c r="H501" s="79"/>
      <c r="I501" s="80" t="e">
        <f>E501-#REF!</f>
        <v>#REF!</v>
      </c>
      <c r="K501" s="79" t="e">
        <f>#REF!-F501</f>
        <v>#REF!</v>
      </c>
    </row>
    <row r="502" spans="1:11" s="3" customFormat="1" ht="16.8" hidden="1" customHeight="1" x14ac:dyDescent="0.3">
      <c r="A502" s="109"/>
      <c r="B502" s="154"/>
      <c r="C502" s="150"/>
      <c r="D502" s="123" t="s">
        <v>3</v>
      </c>
      <c r="E502" s="124">
        <v>0</v>
      </c>
      <c r="F502" s="124">
        <v>0</v>
      </c>
      <c r="G502" s="61" t="e">
        <f t="shared" si="58"/>
        <v>#DIV/0!</v>
      </c>
      <c r="H502" s="52"/>
      <c r="I502" s="53" t="e">
        <f>E502-#REF!</f>
        <v>#REF!</v>
      </c>
      <c r="K502" s="52" t="e">
        <f>#REF!-F502</f>
        <v>#REF!</v>
      </c>
    </row>
    <row r="503" spans="1:11" s="3" customFormat="1" ht="16.8" hidden="1" customHeight="1" x14ac:dyDescent="0.3">
      <c r="A503" s="109"/>
      <c r="B503" s="154"/>
      <c r="C503" s="150"/>
      <c r="D503" s="65" t="s">
        <v>17</v>
      </c>
      <c r="E503" s="66">
        <v>0</v>
      </c>
      <c r="F503" s="66">
        <v>0</v>
      </c>
      <c r="G503" s="137" t="e">
        <f t="shared" si="58"/>
        <v>#DIV/0!</v>
      </c>
      <c r="H503" s="52"/>
      <c r="I503" s="53" t="e">
        <f>E503-#REF!</f>
        <v>#REF!</v>
      </c>
      <c r="K503" s="52" t="e">
        <f>#REF!-F503</f>
        <v>#REF!</v>
      </c>
    </row>
    <row r="504" spans="1:11" x14ac:dyDescent="0.35">
      <c r="A504" s="163" t="s">
        <v>159</v>
      </c>
      <c r="B504" s="152" t="s">
        <v>107</v>
      </c>
      <c r="C504" s="149" t="s">
        <v>11</v>
      </c>
      <c r="D504" s="111" t="s">
        <v>1</v>
      </c>
      <c r="E504" s="129">
        <v>50804.9</v>
      </c>
      <c r="F504" s="129">
        <v>50823.9</v>
      </c>
      <c r="G504" s="130">
        <f t="shared" si="58"/>
        <v>1.0003739796751887</v>
      </c>
      <c r="H504" s="79"/>
      <c r="I504" s="80" t="e">
        <f>E504-#REF!</f>
        <v>#REF!</v>
      </c>
      <c r="K504" s="79" t="e">
        <f>#REF!-F504</f>
        <v>#REF!</v>
      </c>
    </row>
    <row r="505" spans="1:11" x14ac:dyDescent="0.35">
      <c r="A505" s="163"/>
      <c r="B505" s="152"/>
      <c r="C505" s="149"/>
      <c r="D505" s="111" t="s">
        <v>2</v>
      </c>
      <c r="E505" s="129">
        <f>E504-E506-E507</f>
        <v>50766.200000000004</v>
      </c>
      <c r="F505" s="129">
        <f>F504-F506-F507</f>
        <v>50785.200000000004</v>
      </c>
      <c r="G505" s="130">
        <f t="shared" si="58"/>
        <v>1.0003742647667149</v>
      </c>
      <c r="H505" s="79"/>
      <c r="I505" s="80" t="e">
        <f>E505-#REF!</f>
        <v>#REF!</v>
      </c>
      <c r="K505" s="79" t="e">
        <f>#REF!-F505</f>
        <v>#REF!</v>
      </c>
    </row>
    <row r="506" spans="1:11" ht="60" customHeight="1" x14ac:dyDescent="0.35">
      <c r="A506" s="163"/>
      <c r="B506" s="152"/>
      <c r="C506" s="149"/>
      <c r="D506" s="111" t="s">
        <v>3</v>
      </c>
      <c r="E506" s="129">
        <v>38.700000000000003</v>
      </c>
      <c r="F506" s="129">
        <v>38.700000000000003</v>
      </c>
      <c r="G506" s="130">
        <f t="shared" si="58"/>
        <v>1</v>
      </c>
      <c r="H506" s="79"/>
      <c r="I506" s="80" t="e">
        <f>E506-#REF!</f>
        <v>#REF!</v>
      </c>
      <c r="K506" s="79" t="e">
        <f>#REF!-F506</f>
        <v>#REF!</v>
      </c>
    </row>
    <row r="507" spans="1:11" s="3" customFormat="1" ht="16.8" hidden="1" customHeight="1" x14ac:dyDescent="0.3">
      <c r="A507" s="109"/>
      <c r="B507" s="154"/>
      <c r="C507" s="150"/>
      <c r="D507" s="135" t="s">
        <v>17</v>
      </c>
      <c r="E507" s="136">
        <v>0</v>
      </c>
      <c r="F507" s="136">
        <v>0</v>
      </c>
      <c r="G507" s="61" t="e">
        <f t="shared" si="58"/>
        <v>#DIV/0!</v>
      </c>
      <c r="H507" s="52"/>
      <c r="I507" s="53" t="e">
        <f>E507-#REF!</f>
        <v>#REF!</v>
      </c>
      <c r="K507" s="52" t="e">
        <f>#REF!-F507</f>
        <v>#REF!</v>
      </c>
    </row>
    <row r="508" spans="1:11" x14ac:dyDescent="0.35">
      <c r="A508" s="163" t="s">
        <v>160</v>
      </c>
      <c r="B508" s="152" t="s">
        <v>73</v>
      </c>
      <c r="C508" s="149" t="s">
        <v>25</v>
      </c>
      <c r="D508" s="111" t="s">
        <v>1</v>
      </c>
      <c r="E508" s="129">
        <v>13304.1</v>
      </c>
      <c r="F508" s="129">
        <v>13228.1</v>
      </c>
      <c r="G508" s="130">
        <f t="shared" si="58"/>
        <v>0.9942874752895724</v>
      </c>
      <c r="H508" s="79"/>
      <c r="I508" s="80" t="e">
        <f>E508-#REF!</f>
        <v>#REF!</v>
      </c>
      <c r="K508" s="79" t="e">
        <f>#REF!-F508</f>
        <v>#REF!</v>
      </c>
    </row>
    <row r="509" spans="1:11" ht="62.25" customHeight="1" x14ac:dyDescent="0.35">
      <c r="A509" s="163"/>
      <c r="B509" s="152"/>
      <c r="C509" s="149"/>
      <c r="D509" s="111" t="s">
        <v>2</v>
      </c>
      <c r="E509" s="129">
        <f>E508-E510-E511</f>
        <v>13304.1</v>
      </c>
      <c r="F509" s="129">
        <f>F508-F510-F511</f>
        <v>13228.1</v>
      </c>
      <c r="G509" s="130">
        <f t="shared" si="58"/>
        <v>0.9942874752895724</v>
      </c>
      <c r="H509" s="79"/>
      <c r="I509" s="80" t="e">
        <f>E509-#REF!</f>
        <v>#REF!</v>
      </c>
      <c r="K509" s="79" t="e">
        <f>#REF!-F509</f>
        <v>#REF!</v>
      </c>
    </row>
    <row r="510" spans="1:11" s="3" customFormat="1" ht="16.8" hidden="1" x14ac:dyDescent="0.3">
      <c r="A510" s="55"/>
      <c r="B510" s="154"/>
      <c r="C510" s="150"/>
      <c r="D510" s="123" t="s">
        <v>3</v>
      </c>
      <c r="E510" s="124">
        <v>0</v>
      </c>
      <c r="F510" s="124">
        <v>0</v>
      </c>
      <c r="G510" s="61" t="e">
        <f t="shared" si="58"/>
        <v>#DIV/0!</v>
      </c>
      <c r="H510" s="52"/>
      <c r="I510" s="53" t="e">
        <f>E510-#REF!</f>
        <v>#REF!</v>
      </c>
      <c r="K510" s="52" t="e">
        <f>#REF!-F510</f>
        <v>#REF!</v>
      </c>
    </row>
    <row r="511" spans="1:11" s="3" customFormat="1" ht="16.8" hidden="1" x14ac:dyDescent="0.3">
      <c r="A511" s="55"/>
      <c r="B511" s="154"/>
      <c r="C511" s="150"/>
      <c r="D511" s="65" t="s">
        <v>17</v>
      </c>
      <c r="E511" s="66">
        <v>0</v>
      </c>
      <c r="F511" s="66">
        <v>0</v>
      </c>
      <c r="G511" s="61" t="e">
        <f t="shared" si="58"/>
        <v>#DIV/0!</v>
      </c>
      <c r="H511" s="52"/>
      <c r="I511" s="53" t="e">
        <f>E511-#REF!</f>
        <v>#REF!</v>
      </c>
      <c r="K511" s="52" t="e">
        <f>#REF!-F511</f>
        <v>#REF!</v>
      </c>
    </row>
    <row r="512" spans="1:11" x14ac:dyDescent="0.35">
      <c r="A512" s="163">
        <v>11</v>
      </c>
      <c r="B512" s="152" t="s">
        <v>108</v>
      </c>
      <c r="C512" s="146"/>
      <c r="D512" s="111" t="s">
        <v>1</v>
      </c>
      <c r="E512" s="129">
        <v>1337422.9000000001</v>
      </c>
      <c r="F512" s="129">
        <v>1290681.8999999999</v>
      </c>
      <c r="G512" s="130">
        <v>0.96505144333927573</v>
      </c>
      <c r="H512" s="79"/>
      <c r="I512" s="80" t="e">
        <f>E512-#REF!</f>
        <v>#REF!</v>
      </c>
      <c r="K512" s="79" t="e">
        <f>#REF!-F512</f>
        <v>#REF!</v>
      </c>
    </row>
    <row r="513" spans="1:11" x14ac:dyDescent="0.35">
      <c r="A513" s="163"/>
      <c r="B513" s="152"/>
      <c r="C513" s="147"/>
      <c r="D513" s="111" t="s">
        <v>2</v>
      </c>
      <c r="E513" s="129">
        <v>263801.90000000008</v>
      </c>
      <c r="F513" s="129">
        <v>220596.40000000008</v>
      </c>
      <c r="G513" s="130">
        <v>0.83621990592183004</v>
      </c>
      <c r="H513" s="79"/>
      <c r="I513" s="80" t="e">
        <f>E513-#REF!</f>
        <v>#REF!</v>
      </c>
      <c r="K513" s="79" t="e">
        <f>#REF!-F513</f>
        <v>#REF!</v>
      </c>
    </row>
    <row r="514" spans="1:11" x14ac:dyDescent="0.35">
      <c r="A514" s="163"/>
      <c r="B514" s="152"/>
      <c r="C514" s="147"/>
      <c r="D514" s="111" t="s">
        <v>3</v>
      </c>
      <c r="E514" s="129">
        <v>252726.39999999999</v>
      </c>
      <c r="F514" s="129">
        <v>249190.9</v>
      </c>
      <c r="G514" s="130">
        <v>0.98601056320194491</v>
      </c>
      <c r="H514" s="79"/>
      <c r="I514" s="80" t="e">
        <f>E514-#REF!</f>
        <v>#REF!</v>
      </c>
      <c r="K514" s="79" t="e">
        <f>#REF!-F514</f>
        <v>#REF!</v>
      </c>
    </row>
    <row r="515" spans="1:11" x14ac:dyDescent="0.35">
      <c r="A515" s="163"/>
      <c r="B515" s="152"/>
      <c r="C515" s="148"/>
      <c r="D515" s="111" t="s">
        <v>17</v>
      </c>
      <c r="E515" s="129">
        <v>820894.6</v>
      </c>
      <c r="F515" s="129">
        <v>820894.6</v>
      </c>
      <c r="G515" s="130">
        <v>1</v>
      </c>
      <c r="H515" s="79"/>
      <c r="I515" s="80" t="e">
        <f>E515-#REF!</f>
        <v>#REF!</v>
      </c>
      <c r="K515" s="79" t="e">
        <f>#REF!-F515</f>
        <v>#REF!</v>
      </c>
    </row>
    <row r="516" spans="1:11" s="5" customFormat="1" ht="16.8" hidden="1" customHeight="1" x14ac:dyDescent="0.3">
      <c r="A516" s="109"/>
      <c r="B516" s="35"/>
      <c r="C516" s="36"/>
      <c r="D516" s="113"/>
      <c r="E516" s="114">
        <f>E524+E536+E554+E558+E528+E546+E550+E544+E540</f>
        <v>1337422.9000000001</v>
      </c>
      <c r="F516" s="114">
        <f>F524+F536+F554+F558+F528+F546+F550+F544+F540</f>
        <v>1290681.8999999999</v>
      </c>
      <c r="I516" s="46" t="e">
        <f>E516-#REF!</f>
        <v>#REF!</v>
      </c>
      <c r="K516" s="47" t="e">
        <f>#REF!-F516</f>
        <v>#REF!</v>
      </c>
    </row>
    <row r="517" spans="1:11" s="5" customFormat="1" ht="16.8" hidden="1" customHeight="1" x14ac:dyDescent="0.3">
      <c r="A517" s="109"/>
      <c r="B517" s="35"/>
      <c r="C517" s="36"/>
      <c r="D517" s="10"/>
      <c r="E517" s="11">
        <f>E525+E537+E555+E559+E529+E547+E551+E545+E541</f>
        <v>263801.90000000008</v>
      </c>
      <c r="F517" s="11">
        <f>F525+F537+F555+F559+F529+F547+F551+F545+F541</f>
        <v>220596.40000000008</v>
      </c>
      <c r="I517" s="46" t="e">
        <f>E517-#REF!</f>
        <v>#REF!</v>
      </c>
      <c r="K517" s="47" t="e">
        <f>#REF!-F517</f>
        <v>#REF!</v>
      </c>
    </row>
    <row r="518" spans="1:11" s="5" customFormat="1" ht="16.8" hidden="1" customHeight="1" x14ac:dyDescent="0.3">
      <c r="A518" s="109"/>
      <c r="B518" s="35"/>
      <c r="C518" s="36"/>
      <c r="D518" s="10"/>
      <c r="E518" s="11" t="e">
        <f>E526+E538+E556+E560+E530+E548+E552+#REF!+E542</f>
        <v>#REF!</v>
      </c>
      <c r="F518" s="11" t="e">
        <f>F526+F538+F556+F560+F530+F548+F552+#REF!+F542</f>
        <v>#REF!</v>
      </c>
      <c r="I518" s="46" t="e">
        <f>E518-#REF!</f>
        <v>#REF!</v>
      </c>
      <c r="K518" s="47" t="e">
        <f>#REF!-F518</f>
        <v>#REF!</v>
      </c>
    </row>
    <row r="519" spans="1:11" s="5" customFormat="1" ht="16.8" hidden="1" customHeight="1" x14ac:dyDescent="0.3">
      <c r="A519" s="109"/>
      <c r="B519" s="35"/>
      <c r="C519" s="36"/>
      <c r="D519" s="10"/>
      <c r="E519" s="11" t="e">
        <f>E527+E539+E557+E561+E531+E549+E553+#REF!+E543</f>
        <v>#REF!</v>
      </c>
      <c r="F519" s="11" t="e">
        <f>F527+F539+F557+F561+F531+F549+F553+#REF!+F543</f>
        <v>#REF!</v>
      </c>
      <c r="I519" s="46" t="e">
        <f>E519-#REF!</f>
        <v>#REF!</v>
      </c>
      <c r="K519" s="47" t="e">
        <f>#REF!-F519</f>
        <v>#REF!</v>
      </c>
    </row>
    <row r="520" spans="1:11" s="5" customFormat="1" ht="16.8" hidden="1" customHeight="1" x14ac:dyDescent="0.3">
      <c r="A520" s="109"/>
      <c r="B520" s="27"/>
      <c r="C520" s="28"/>
      <c r="D520" s="9"/>
      <c r="E520" s="12">
        <f t="shared" ref="E520:F523" si="64">E516-E512</f>
        <v>0</v>
      </c>
      <c r="F520" s="12">
        <f t="shared" si="64"/>
        <v>0</v>
      </c>
      <c r="I520" s="46" t="e">
        <f>E520-#REF!</f>
        <v>#REF!</v>
      </c>
      <c r="K520" s="47" t="e">
        <f>#REF!-F520</f>
        <v>#REF!</v>
      </c>
    </row>
    <row r="521" spans="1:11" s="5" customFormat="1" ht="16.8" hidden="1" customHeight="1" x14ac:dyDescent="0.3">
      <c r="A521" s="109"/>
      <c r="B521" s="27"/>
      <c r="C521" s="28"/>
      <c r="D521" s="9"/>
      <c r="E521" s="12">
        <f t="shared" si="64"/>
        <v>0</v>
      </c>
      <c r="F521" s="12">
        <f t="shared" si="64"/>
        <v>0</v>
      </c>
      <c r="I521" s="46" t="e">
        <f>E521-#REF!</f>
        <v>#REF!</v>
      </c>
      <c r="K521" s="47" t="e">
        <f>#REF!-F521</f>
        <v>#REF!</v>
      </c>
    </row>
    <row r="522" spans="1:11" s="5" customFormat="1" ht="16.8" hidden="1" customHeight="1" x14ac:dyDescent="0.3">
      <c r="A522" s="109"/>
      <c r="B522" s="27"/>
      <c r="C522" s="28"/>
      <c r="D522" s="9"/>
      <c r="E522" s="12" t="e">
        <f t="shared" si="64"/>
        <v>#REF!</v>
      </c>
      <c r="F522" s="12" t="e">
        <f t="shared" si="64"/>
        <v>#REF!</v>
      </c>
      <c r="I522" s="46" t="e">
        <f>E522-#REF!</f>
        <v>#REF!</v>
      </c>
      <c r="K522" s="47" t="e">
        <f>#REF!-F522</f>
        <v>#REF!</v>
      </c>
    </row>
    <row r="523" spans="1:11" s="5" customFormat="1" ht="16.8" hidden="1" customHeight="1" x14ac:dyDescent="0.3">
      <c r="A523" s="109"/>
      <c r="B523" s="25"/>
      <c r="C523" s="26"/>
      <c r="D523" s="63"/>
      <c r="E523" s="64" t="e">
        <f t="shared" si="64"/>
        <v>#REF!</v>
      </c>
      <c r="F523" s="64" t="e">
        <f t="shared" si="64"/>
        <v>#REF!</v>
      </c>
      <c r="I523" s="46" t="e">
        <f>E523-#REF!</f>
        <v>#REF!</v>
      </c>
      <c r="K523" s="47" t="e">
        <f>#REF!-F523</f>
        <v>#REF!</v>
      </c>
    </row>
    <row r="524" spans="1:11" x14ac:dyDescent="0.35">
      <c r="A524" s="163" t="s">
        <v>161</v>
      </c>
      <c r="B524" s="152" t="s">
        <v>74</v>
      </c>
      <c r="C524" s="149" t="s">
        <v>7</v>
      </c>
      <c r="D524" s="111" t="s">
        <v>1</v>
      </c>
      <c r="E524" s="129">
        <v>1189838.8</v>
      </c>
      <c r="F524" s="129">
        <v>1189838.8</v>
      </c>
      <c r="G524" s="130">
        <f t="shared" ref="G524:G565" si="65">F524/E524</f>
        <v>1</v>
      </c>
      <c r="H524" s="79"/>
      <c r="I524" s="80" t="e">
        <f>E524-#REF!</f>
        <v>#REF!</v>
      </c>
      <c r="K524" s="79" t="e">
        <f>#REF!-F524</f>
        <v>#REF!</v>
      </c>
    </row>
    <row r="525" spans="1:11" x14ac:dyDescent="0.35">
      <c r="A525" s="163"/>
      <c r="B525" s="152"/>
      <c r="C525" s="149"/>
      <c r="D525" s="111" t="s">
        <v>2</v>
      </c>
      <c r="E525" s="129">
        <f>E524-E526-E527</f>
        <v>130884.70000000007</v>
      </c>
      <c r="F525" s="129">
        <f>F524-F526-F527</f>
        <v>130884.70000000007</v>
      </c>
      <c r="G525" s="130">
        <f t="shared" si="65"/>
        <v>1</v>
      </c>
      <c r="H525" s="79"/>
      <c r="I525" s="80" t="e">
        <f>E525-#REF!</f>
        <v>#REF!</v>
      </c>
      <c r="K525" s="79" t="e">
        <f>#REF!-F525</f>
        <v>#REF!</v>
      </c>
    </row>
    <row r="526" spans="1:11" x14ac:dyDescent="0.35">
      <c r="A526" s="163"/>
      <c r="B526" s="152"/>
      <c r="C526" s="149"/>
      <c r="D526" s="111" t="s">
        <v>3</v>
      </c>
      <c r="E526" s="129">
        <v>238059.5</v>
      </c>
      <c r="F526" s="129">
        <v>238059.5</v>
      </c>
      <c r="G526" s="130">
        <f t="shared" si="65"/>
        <v>1</v>
      </c>
      <c r="H526" s="79"/>
      <c r="I526" s="80" t="e">
        <f>E526-#REF!</f>
        <v>#REF!</v>
      </c>
      <c r="K526" s="79" t="e">
        <f>#REF!-F526</f>
        <v>#REF!</v>
      </c>
    </row>
    <row r="527" spans="1:11" x14ac:dyDescent="0.35">
      <c r="A527" s="163"/>
      <c r="B527" s="152"/>
      <c r="C527" s="149"/>
      <c r="D527" s="111" t="s">
        <v>17</v>
      </c>
      <c r="E527" s="129">
        <v>820894.6</v>
      </c>
      <c r="F527" s="129">
        <v>820894.6</v>
      </c>
      <c r="G527" s="130">
        <f t="shared" si="65"/>
        <v>1</v>
      </c>
      <c r="H527" s="79"/>
      <c r="I527" s="80" t="e">
        <f>E527-#REF!</f>
        <v>#REF!</v>
      </c>
      <c r="K527" s="79" t="e">
        <f>#REF!-F527</f>
        <v>#REF!</v>
      </c>
    </row>
    <row r="528" spans="1:11" x14ac:dyDescent="0.35">
      <c r="A528" s="163" t="s">
        <v>162</v>
      </c>
      <c r="B528" s="152" t="s">
        <v>75</v>
      </c>
      <c r="C528" s="149" t="s">
        <v>25</v>
      </c>
      <c r="D528" s="111" t="s">
        <v>1</v>
      </c>
      <c r="E528" s="129">
        <v>46894.6</v>
      </c>
      <c r="F528" s="129">
        <v>4733.7</v>
      </c>
      <c r="G528" s="130">
        <f t="shared" si="65"/>
        <v>0.10094339220294021</v>
      </c>
      <c r="H528" s="79"/>
      <c r="I528" s="80" t="e">
        <f>E528-#REF!</f>
        <v>#REF!</v>
      </c>
      <c r="K528" s="79" t="e">
        <f>#REF!-F528</f>
        <v>#REF!</v>
      </c>
    </row>
    <row r="529" spans="1:11" ht="44.25" customHeight="1" x14ac:dyDescent="0.35">
      <c r="A529" s="163"/>
      <c r="B529" s="152"/>
      <c r="C529" s="149"/>
      <c r="D529" s="111" t="s">
        <v>2</v>
      </c>
      <c r="E529" s="129">
        <f>E528-E530-E531</f>
        <v>46894.6</v>
      </c>
      <c r="F529" s="129">
        <f>F528-F530-F531</f>
        <v>4733.7</v>
      </c>
      <c r="G529" s="130">
        <f t="shared" si="65"/>
        <v>0.10094339220294021</v>
      </c>
      <c r="H529" s="79"/>
      <c r="I529" s="80" t="e">
        <f>E529-#REF!</f>
        <v>#REF!</v>
      </c>
      <c r="K529" s="79" t="e">
        <f>#REF!-F529</f>
        <v>#REF!</v>
      </c>
    </row>
    <row r="530" spans="1:11" s="3" customFormat="1" ht="16.8" hidden="1" customHeight="1" x14ac:dyDescent="0.3">
      <c r="A530" s="109"/>
      <c r="B530" s="154"/>
      <c r="C530" s="150"/>
      <c r="D530" s="123" t="s">
        <v>3</v>
      </c>
      <c r="E530" s="124">
        <v>0</v>
      </c>
      <c r="F530" s="124">
        <v>0</v>
      </c>
      <c r="G530" s="61" t="e">
        <f t="shared" si="65"/>
        <v>#DIV/0!</v>
      </c>
      <c r="H530" s="52"/>
      <c r="I530" s="53" t="e">
        <f>E530-#REF!</f>
        <v>#REF!</v>
      </c>
      <c r="K530" s="52" t="e">
        <f>#REF!-F530</f>
        <v>#REF!</v>
      </c>
    </row>
    <row r="531" spans="1:11" s="3" customFormat="1" ht="16.8" hidden="1" customHeight="1" x14ac:dyDescent="0.3">
      <c r="A531" s="109"/>
      <c r="B531" s="154"/>
      <c r="C531" s="150"/>
      <c r="D531" s="65" t="s">
        <v>17</v>
      </c>
      <c r="E531" s="66">
        <v>0</v>
      </c>
      <c r="F531" s="66">
        <v>0</v>
      </c>
      <c r="G531" s="61" t="e">
        <f t="shared" si="65"/>
        <v>#DIV/0!</v>
      </c>
      <c r="H531" s="52"/>
      <c r="I531" s="53" t="e">
        <f>E531-#REF!</f>
        <v>#REF!</v>
      </c>
      <c r="K531" s="52" t="e">
        <f>#REF!-F531</f>
        <v>#REF!</v>
      </c>
    </row>
    <row r="532" spans="1:11" ht="18" customHeight="1" x14ac:dyDescent="0.35">
      <c r="A532" s="163" t="s">
        <v>163</v>
      </c>
      <c r="B532" s="152" t="s">
        <v>185</v>
      </c>
      <c r="C532" s="149"/>
      <c r="D532" s="111" t="s">
        <v>1</v>
      </c>
      <c r="E532" s="129">
        <v>12262.7</v>
      </c>
      <c r="F532" s="129">
        <v>11953.2</v>
      </c>
      <c r="G532" s="130">
        <v>0.97476086016945696</v>
      </c>
      <c r="H532" s="79"/>
      <c r="I532" s="80" t="e">
        <f>E532-#REF!</f>
        <v>#REF!</v>
      </c>
      <c r="K532" s="79" t="e">
        <f>#REF!-F532</f>
        <v>#REF!</v>
      </c>
    </row>
    <row r="533" spans="1:11" x14ac:dyDescent="0.35">
      <c r="A533" s="163"/>
      <c r="B533" s="152"/>
      <c r="C533" s="149"/>
      <c r="D533" s="111" t="s">
        <v>2</v>
      </c>
      <c r="E533" s="129">
        <v>12190.7</v>
      </c>
      <c r="F533" s="129">
        <v>11881.2</v>
      </c>
      <c r="G533" s="130">
        <v>0.97461179423659017</v>
      </c>
      <c r="H533" s="79"/>
      <c r="I533" s="80" t="e">
        <f>E533-#REF!</f>
        <v>#REF!</v>
      </c>
      <c r="K533" s="79" t="e">
        <f>#REF!-F533</f>
        <v>#REF!</v>
      </c>
    </row>
    <row r="534" spans="1:11" x14ac:dyDescent="0.35">
      <c r="A534" s="163"/>
      <c r="B534" s="152"/>
      <c r="C534" s="149"/>
      <c r="D534" s="111" t="s">
        <v>3</v>
      </c>
      <c r="E534" s="129">
        <v>72</v>
      </c>
      <c r="F534" s="129">
        <v>72</v>
      </c>
      <c r="G534" s="130">
        <v>1</v>
      </c>
      <c r="H534" s="79"/>
      <c r="I534" s="80" t="e">
        <f>E534-#REF!</f>
        <v>#REF!</v>
      </c>
      <c r="K534" s="79" t="e">
        <f>#REF!-F534</f>
        <v>#REF!</v>
      </c>
    </row>
    <row r="535" spans="1:11" s="3" customFormat="1" ht="16.8" hidden="1" customHeight="1" x14ac:dyDescent="0.3">
      <c r="A535" s="165"/>
      <c r="B535" s="147"/>
      <c r="C535" s="50"/>
      <c r="D535" s="135" t="s">
        <v>17</v>
      </c>
      <c r="E535" s="136">
        <f>E539+E549</f>
        <v>0</v>
      </c>
      <c r="F535" s="136">
        <f>F539+F549</f>
        <v>0</v>
      </c>
      <c r="G535" s="61" t="e">
        <f t="shared" si="65"/>
        <v>#DIV/0!</v>
      </c>
      <c r="H535" s="52"/>
      <c r="I535" s="53" t="e">
        <f>E535-#REF!</f>
        <v>#REF!</v>
      </c>
      <c r="K535" s="52" t="e">
        <f>#REF!-F535</f>
        <v>#REF!</v>
      </c>
    </row>
    <row r="536" spans="1:11" x14ac:dyDescent="0.35">
      <c r="A536" s="163"/>
      <c r="B536" s="152"/>
      <c r="C536" s="149" t="s">
        <v>4</v>
      </c>
      <c r="D536" s="111" t="s">
        <v>1</v>
      </c>
      <c r="E536" s="129">
        <v>10560.7</v>
      </c>
      <c r="F536" s="129">
        <v>10251.200000000001</v>
      </c>
      <c r="G536" s="130">
        <v>0.970693230562368</v>
      </c>
      <c r="H536" s="79"/>
      <c r="I536" s="80" t="e">
        <f>E536-#REF!</f>
        <v>#REF!</v>
      </c>
      <c r="K536" s="79" t="e">
        <f>#REF!-F536</f>
        <v>#REF!</v>
      </c>
    </row>
    <row r="537" spans="1:11" x14ac:dyDescent="0.35">
      <c r="A537" s="163"/>
      <c r="B537" s="152"/>
      <c r="C537" s="149"/>
      <c r="D537" s="111" t="s">
        <v>2</v>
      </c>
      <c r="E537" s="129">
        <v>10560.7</v>
      </c>
      <c r="F537" s="129">
        <v>10251.200000000001</v>
      </c>
      <c r="G537" s="130">
        <v>0.970693230562368</v>
      </c>
      <c r="H537" s="79"/>
      <c r="I537" s="80" t="e">
        <f>E537-#REF!</f>
        <v>#REF!</v>
      </c>
      <c r="K537" s="79" t="e">
        <f>#REF!-F537</f>
        <v>#REF!</v>
      </c>
    </row>
    <row r="538" spans="1:11" s="3" customFormat="1" ht="16.8" hidden="1" customHeight="1" x14ac:dyDescent="0.3">
      <c r="A538" s="165"/>
      <c r="B538" s="147"/>
      <c r="C538" s="42"/>
      <c r="D538" s="123" t="s">
        <v>3</v>
      </c>
      <c r="E538" s="124">
        <v>0</v>
      </c>
      <c r="F538" s="124">
        <v>0</v>
      </c>
      <c r="G538" s="61" t="e">
        <f t="shared" si="65"/>
        <v>#DIV/0!</v>
      </c>
      <c r="H538" s="52"/>
      <c r="I538" s="53" t="e">
        <f>E538-#REF!</f>
        <v>#REF!</v>
      </c>
      <c r="K538" s="52" t="e">
        <f>#REF!-F538</f>
        <v>#REF!</v>
      </c>
    </row>
    <row r="539" spans="1:11" s="3" customFormat="1" ht="16.8" hidden="1" customHeight="1" x14ac:dyDescent="0.3">
      <c r="A539" s="165"/>
      <c r="B539" s="147"/>
      <c r="C539" s="112"/>
      <c r="D539" s="65" t="s">
        <v>17</v>
      </c>
      <c r="E539" s="66">
        <v>0</v>
      </c>
      <c r="F539" s="66">
        <v>0</v>
      </c>
      <c r="G539" s="61" t="e">
        <f t="shared" si="65"/>
        <v>#DIV/0!</v>
      </c>
      <c r="H539" s="52"/>
      <c r="I539" s="53" t="e">
        <f>E539-#REF!</f>
        <v>#REF!</v>
      </c>
      <c r="K539" s="52" t="e">
        <f>#REF!-F539</f>
        <v>#REF!</v>
      </c>
    </row>
    <row r="540" spans="1:11" x14ac:dyDescent="0.35">
      <c r="A540" s="163"/>
      <c r="B540" s="152"/>
      <c r="C540" s="149" t="s">
        <v>15</v>
      </c>
      <c r="D540" s="111" t="s">
        <v>1</v>
      </c>
      <c r="E540" s="129">
        <v>877</v>
      </c>
      <c r="F540" s="129">
        <v>877</v>
      </c>
      <c r="G540" s="130">
        <v>1</v>
      </c>
      <c r="H540" s="79"/>
      <c r="I540" s="80" t="e">
        <f>E540-#REF!</f>
        <v>#REF!</v>
      </c>
      <c r="K540" s="79" t="e">
        <f>#REF!-F540</f>
        <v>#REF!</v>
      </c>
    </row>
    <row r="541" spans="1:11" x14ac:dyDescent="0.35">
      <c r="A541" s="163"/>
      <c r="B541" s="152"/>
      <c r="C541" s="149"/>
      <c r="D541" s="111" t="s">
        <v>2</v>
      </c>
      <c r="E541" s="129">
        <v>805</v>
      </c>
      <c r="F541" s="129">
        <v>805</v>
      </c>
      <c r="G541" s="130">
        <v>1</v>
      </c>
      <c r="H541" s="79"/>
      <c r="I541" s="80" t="e">
        <f>E541-#REF!</f>
        <v>#REF!</v>
      </c>
      <c r="K541" s="79" t="e">
        <f>#REF!-F541</f>
        <v>#REF!</v>
      </c>
    </row>
    <row r="542" spans="1:11" x14ac:dyDescent="0.35">
      <c r="A542" s="163"/>
      <c r="B542" s="152"/>
      <c r="C542" s="149"/>
      <c r="D542" s="111" t="s">
        <v>3</v>
      </c>
      <c r="E542" s="129">
        <v>72</v>
      </c>
      <c r="F542" s="129">
        <v>72</v>
      </c>
      <c r="G542" s="130">
        <v>1</v>
      </c>
      <c r="H542" s="79"/>
      <c r="I542" s="80" t="e">
        <f>E542-#REF!</f>
        <v>#REF!</v>
      </c>
      <c r="K542" s="79" t="e">
        <f>#REF!-F542</f>
        <v>#REF!</v>
      </c>
    </row>
    <row r="543" spans="1:11" s="3" customFormat="1" ht="16.8" hidden="1" customHeight="1" x14ac:dyDescent="0.3">
      <c r="A543" s="165"/>
      <c r="B543" s="147"/>
      <c r="C543" s="150"/>
      <c r="D543" s="135" t="s">
        <v>17</v>
      </c>
      <c r="E543" s="136">
        <v>0</v>
      </c>
      <c r="F543" s="136">
        <v>0</v>
      </c>
      <c r="G543" s="61" t="e">
        <f t="shared" si="65"/>
        <v>#DIV/0!</v>
      </c>
      <c r="H543" s="52"/>
      <c r="I543" s="53" t="e">
        <f>E543-#REF!</f>
        <v>#REF!</v>
      </c>
      <c r="K543" s="52" t="e">
        <f>#REF!-F543</f>
        <v>#REF!</v>
      </c>
    </row>
    <row r="544" spans="1:11" x14ac:dyDescent="0.35">
      <c r="A544" s="163"/>
      <c r="B544" s="152"/>
      <c r="C544" s="149" t="s">
        <v>8</v>
      </c>
      <c r="D544" s="111" t="s">
        <v>1</v>
      </c>
      <c r="E544" s="129">
        <v>300</v>
      </c>
      <c r="F544" s="129">
        <v>300</v>
      </c>
      <c r="G544" s="130">
        <v>1</v>
      </c>
      <c r="H544" s="79"/>
      <c r="I544" s="80" t="e">
        <f>E544-#REF!</f>
        <v>#REF!</v>
      </c>
      <c r="K544" s="79" t="e">
        <f>#REF!-F544</f>
        <v>#REF!</v>
      </c>
    </row>
    <row r="545" spans="1:11" x14ac:dyDescent="0.35">
      <c r="A545" s="163"/>
      <c r="B545" s="152"/>
      <c r="C545" s="149"/>
      <c r="D545" s="111" t="s">
        <v>2</v>
      </c>
      <c r="E545" s="129">
        <v>300</v>
      </c>
      <c r="F545" s="129">
        <v>300</v>
      </c>
      <c r="G545" s="130">
        <v>1</v>
      </c>
      <c r="H545" s="79"/>
      <c r="I545" s="80" t="e">
        <f>E545-#REF!</f>
        <v>#REF!</v>
      </c>
      <c r="K545" s="79" t="e">
        <f>#REF!-F545</f>
        <v>#REF!</v>
      </c>
    </row>
    <row r="546" spans="1:11" x14ac:dyDescent="0.35">
      <c r="A546" s="163"/>
      <c r="B546" s="152"/>
      <c r="C546" s="149" t="s">
        <v>16</v>
      </c>
      <c r="D546" s="111" t="s">
        <v>1</v>
      </c>
      <c r="E546" s="129">
        <v>400</v>
      </c>
      <c r="F546" s="129">
        <v>400</v>
      </c>
      <c r="G546" s="130">
        <v>1</v>
      </c>
      <c r="H546" s="79"/>
      <c r="I546" s="80" t="e">
        <f>E546-#REF!</f>
        <v>#REF!</v>
      </c>
      <c r="K546" s="79" t="e">
        <f>#REF!-F546</f>
        <v>#REF!</v>
      </c>
    </row>
    <row r="547" spans="1:11" x14ac:dyDescent="0.35">
      <c r="A547" s="163"/>
      <c r="B547" s="152"/>
      <c r="C547" s="149"/>
      <c r="D547" s="111" t="s">
        <v>2</v>
      </c>
      <c r="E547" s="129">
        <v>400</v>
      </c>
      <c r="F547" s="129">
        <v>400</v>
      </c>
      <c r="G547" s="130">
        <v>1</v>
      </c>
      <c r="H547" s="79"/>
      <c r="I547" s="80" t="e">
        <f>E547-#REF!</f>
        <v>#REF!</v>
      </c>
      <c r="K547" s="79" t="e">
        <f>#REF!-F547</f>
        <v>#REF!</v>
      </c>
    </row>
    <row r="548" spans="1:11" s="3" customFormat="1" ht="16.8" hidden="1" customHeight="1" x14ac:dyDescent="0.3">
      <c r="A548" s="165"/>
      <c r="B548" s="147"/>
      <c r="C548" s="150"/>
      <c r="D548" s="123" t="s">
        <v>3</v>
      </c>
      <c r="E548" s="124">
        <v>0</v>
      </c>
      <c r="F548" s="124">
        <v>0</v>
      </c>
      <c r="G548" s="61" t="e">
        <f t="shared" si="65"/>
        <v>#DIV/0!</v>
      </c>
      <c r="H548" s="52"/>
      <c r="I548" s="53" t="e">
        <f>E548-#REF!</f>
        <v>#REF!</v>
      </c>
      <c r="K548" s="52" t="e">
        <f>#REF!-F548</f>
        <v>#REF!</v>
      </c>
    </row>
    <row r="549" spans="1:11" s="3" customFormat="1" ht="16.8" hidden="1" customHeight="1" x14ac:dyDescent="0.3">
      <c r="A549" s="165"/>
      <c r="B549" s="147"/>
      <c r="C549" s="150"/>
      <c r="D549" s="65" t="s">
        <v>17</v>
      </c>
      <c r="E549" s="66">
        <v>0</v>
      </c>
      <c r="F549" s="66">
        <v>0</v>
      </c>
      <c r="G549" s="61" t="e">
        <f t="shared" si="65"/>
        <v>#DIV/0!</v>
      </c>
      <c r="H549" s="52"/>
      <c r="I549" s="53" t="e">
        <f>E549-#REF!</f>
        <v>#REF!</v>
      </c>
      <c r="K549" s="52" t="e">
        <f>#REF!-F549</f>
        <v>#REF!</v>
      </c>
    </row>
    <row r="550" spans="1:11" x14ac:dyDescent="0.35">
      <c r="A550" s="163"/>
      <c r="B550" s="152"/>
      <c r="C550" s="149" t="s">
        <v>6</v>
      </c>
      <c r="D550" s="111" t="s">
        <v>1</v>
      </c>
      <c r="E550" s="129">
        <v>125</v>
      </c>
      <c r="F550" s="129">
        <v>125</v>
      </c>
      <c r="G550" s="130">
        <f t="shared" si="65"/>
        <v>1</v>
      </c>
      <c r="H550" s="79"/>
      <c r="I550" s="80" t="e">
        <f>E550-#REF!</f>
        <v>#REF!</v>
      </c>
      <c r="K550" s="79" t="e">
        <f>#REF!-F550</f>
        <v>#REF!</v>
      </c>
    </row>
    <row r="551" spans="1:11" x14ac:dyDescent="0.35">
      <c r="A551" s="163"/>
      <c r="B551" s="152"/>
      <c r="C551" s="149"/>
      <c r="D551" s="111" t="s">
        <v>2</v>
      </c>
      <c r="E551" s="129">
        <f>E550-E552-E553</f>
        <v>125</v>
      </c>
      <c r="F551" s="129">
        <f>F550-F552-F553</f>
        <v>125</v>
      </c>
      <c r="G551" s="130">
        <f t="shared" si="65"/>
        <v>1</v>
      </c>
      <c r="H551" s="79"/>
      <c r="I551" s="80" t="e">
        <f>E551-#REF!</f>
        <v>#REF!</v>
      </c>
      <c r="K551" s="79" t="e">
        <f>#REF!-F551</f>
        <v>#REF!</v>
      </c>
    </row>
    <row r="552" spans="1:11" s="3" customFormat="1" ht="16.8" hidden="1" customHeight="1" x14ac:dyDescent="0.3">
      <c r="A552" s="109"/>
      <c r="B552" s="107"/>
      <c r="C552" s="150"/>
      <c r="D552" s="123" t="s">
        <v>3</v>
      </c>
      <c r="E552" s="124">
        <v>0</v>
      </c>
      <c r="F552" s="124">
        <v>0</v>
      </c>
      <c r="G552" s="61" t="e">
        <f t="shared" si="65"/>
        <v>#DIV/0!</v>
      </c>
      <c r="H552" s="52"/>
      <c r="I552" s="53" t="e">
        <f>E552-#REF!</f>
        <v>#REF!</v>
      </c>
      <c r="K552" s="52" t="e">
        <f>#REF!-F552</f>
        <v>#REF!</v>
      </c>
    </row>
    <row r="553" spans="1:11" s="3" customFormat="1" ht="16.8" hidden="1" customHeight="1" x14ac:dyDescent="0.3">
      <c r="A553" s="109"/>
      <c r="B553" s="107"/>
      <c r="C553" s="150"/>
      <c r="D553" s="65" t="s">
        <v>17</v>
      </c>
      <c r="E553" s="66">
        <v>0</v>
      </c>
      <c r="F553" s="66">
        <v>0</v>
      </c>
      <c r="G553" s="61" t="e">
        <f t="shared" si="65"/>
        <v>#DIV/0!</v>
      </c>
      <c r="H553" s="52"/>
      <c r="I553" s="53" t="e">
        <f>E553-#REF!</f>
        <v>#REF!</v>
      </c>
      <c r="K553" s="52" t="e">
        <f>#REF!-F553</f>
        <v>#REF!</v>
      </c>
    </row>
    <row r="554" spans="1:11" x14ac:dyDescent="0.35">
      <c r="A554" s="163" t="s">
        <v>164</v>
      </c>
      <c r="B554" s="152" t="s">
        <v>76</v>
      </c>
      <c r="C554" s="149" t="s">
        <v>7</v>
      </c>
      <c r="D554" s="111" t="s">
        <v>1</v>
      </c>
      <c r="E554" s="129">
        <v>33766</v>
      </c>
      <c r="F554" s="129">
        <v>29495.4</v>
      </c>
      <c r="G554" s="130">
        <f t="shared" si="65"/>
        <v>0.87352366285612748</v>
      </c>
      <c r="H554" s="79"/>
      <c r="I554" s="80" t="e">
        <f>E554-#REF!</f>
        <v>#REF!</v>
      </c>
      <c r="K554" s="79" t="e">
        <f>#REF!-F554</f>
        <v>#REF!</v>
      </c>
    </row>
    <row r="555" spans="1:11" x14ac:dyDescent="0.35">
      <c r="A555" s="163"/>
      <c r="B555" s="152"/>
      <c r="C555" s="149"/>
      <c r="D555" s="111" t="s">
        <v>2</v>
      </c>
      <c r="E555" s="129">
        <f>E554-E556-E557</f>
        <v>19171.099999999999</v>
      </c>
      <c r="F555" s="129">
        <f>F554-F556-F557</f>
        <v>18436</v>
      </c>
      <c r="G555" s="130">
        <f t="shared" si="65"/>
        <v>0.96165582569596952</v>
      </c>
      <c r="H555" s="79"/>
      <c r="I555" s="80" t="e">
        <f>E555-#REF!</f>
        <v>#REF!</v>
      </c>
      <c r="K555" s="79" t="e">
        <f>#REF!-F555</f>
        <v>#REF!</v>
      </c>
    </row>
    <row r="556" spans="1:11" x14ac:dyDescent="0.35">
      <c r="A556" s="163"/>
      <c r="B556" s="152"/>
      <c r="C556" s="149"/>
      <c r="D556" s="111" t="s">
        <v>3</v>
      </c>
      <c r="E556" s="129">
        <v>14594.9</v>
      </c>
      <c r="F556" s="129">
        <v>11059.4</v>
      </c>
      <c r="G556" s="130">
        <f t="shared" si="65"/>
        <v>0.75775784691912929</v>
      </c>
      <c r="H556" s="79"/>
      <c r="I556" s="80" t="e">
        <f>E556-#REF!</f>
        <v>#REF!</v>
      </c>
      <c r="K556" s="79" t="e">
        <f>#REF!-F556</f>
        <v>#REF!</v>
      </c>
    </row>
    <row r="557" spans="1:11" s="3" customFormat="1" ht="16.8" hidden="1" customHeight="1" x14ac:dyDescent="0.3">
      <c r="A557" s="109"/>
      <c r="B557" s="154"/>
      <c r="C557" s="150"/>
      <c r="D557" s="135" t="s">
        <v>17</v>
      </c>
      <c r="E557" s="136">
        <v>0</v>
      </c>
      <c r="F557" s="136">
        <v>0</v>
      </c>
      <c r="G557" s="61" t="e">
        <f t="shared" si="65"/>
        <v>#DIV/0!</v>
      </c>
      <c r="H557" s="52"/>
      <c r="I557" s="53" t="e">
        <f>E557-#REF!</f>
        <v>#REF!</v>
      </c>
      <c r="K557" s="52" t="e">
        <f>#REF!-F557</f>
        <v>#REF!</v>
      </c>
    </row>
    <row r="558" spans="1:11" x14ac:dyDescent="0.35">
      <c r="A558" s="163" t="s">
        <v>165</v>
      </c>
      <c r="B558" s="152" t="s">
        <v>110</v>
      </c>
      <c r="C558" s="149" t="s">
        <v>4</v>
      </c>
      <c r="D558" s="111" t="s">
        <v>1</v>
      </c>
      <c r="E558" s="129">
        <v>54660.800000000003</v>
      </c>
      <c r="F558" s="129">
        <v>54660.800000000003</v>
      </c>
      <c r="G558" s="130">
        <f t="shared" si="65"/>
        <v>1</v>
      </c>
      <c r="H558" s="79"/>
      <c r="I558" s="80" t="e">
        <f>E558-#REF!</f>
        <v>#REF!</v>
      </c>
      <c r="K558" s="79" t="e">
        <f>#REF!-F558</f>
        <v>#REF!</v>
      </c>
    </row>
    <row r="559" spans="1:11" ht="102.75" customHeight="1" x14ac:dyDescent="0.35">
      <c r="A559" s="163"/>
      <c r="B559" s="152"/>
      <c r="C559" s="149"/>
      <c r="D559" s="111" t="s">
        <v>2</v>
      </c>
      <c r="E559" s="129">
        <f>E558-E560-E561</f>
        <v>54660.800000000003</v>
      </c>
      <c r="F559" s="129">
        <f>F558-F560-F561</f>
        <v>54660.800000000003</v>
      </c>
      <c r="G559" s="130">
        <f t="shared" si="65"/>
        <v>1</v>
      </c>
      <c r="H559" s="79"/>
      <c r="I559" s="80" t="e">
        <f>E559-#REF!</f>
        <v>#REF!</v>
      </c>
      <c r="K559" s="79" t="e">
        <f>#REF!-F559</f>
        <v>#REF!</v>
      </c>
    </row>
    <row r="560" spans="1:11" s="3" customFormat="1" ht="16.8" hidden="1" customHeight="1" x14ac:dyDescent="0.3">
      <c r="A560" s="109"/>
      <c r="B560" s="154"/>
      <c r="C560" s="150"/>
      <c r="D560" s="123" t="s">
        <v>3</v>
      </c>
      <c r="E560" s="124">
        <v>0</v>
      </c>
      <c r="F560" s="124">
        <v>0</v>
      </c>
      <c r="G560" s="61" t="e">
        <f t="shared" si="65"/>
        <v>#DIV/0!</v>
      </c>
      <c r="H560" s="52"/>
      <c r="I560" s="53" t="e">
        <f>E560-#REF!</f>
        <v>#REF!</v>
      </c>
      <c r="K560" s="52" t="e">
        <f>#REF!-F560</f>
        <v>#REF!</v>
      </c>
    </row>
    <row r="561" spans="1:11" s="3" customFormat="1" ht="16.8" hidden="1" customHeight="1" x14ac:dyDescent="0.3">
      <c r="A561" s="109"/>
      <c r="B561" s="154"/>
      <c r="C561" s="150"/>
      <c r="D561" s="65" t="s">
        <v>17</v>
      </c>
      <c r="E561" s="66">
        <v>0</v>
      </c>
      <c r="F561" s="66">
        <v>0</v>
      </c>
      <c r="G561" s="61" t="e">
        <f t="shared" si="65"/>
        <v>#DIV/0!</v>
      </c>
      <c r="H561" s="52"/>
      <c r="I561" s="53" t="e">
        <f>E561-#REF!</f>
        <v>#REF!</v>
      </c>
      <c r="K561" s="52" t="e">
        <f>#REF!-F561</f>
        <v>#REF!</v>
      </c>
    </row>
    <row r="562" spans="1:11" x14ac:dyDescent="0.35">
      <c r="A562" s="163">
        <v>12</v>
      </c>
      <c r="B562" s="152" t="s">
        <v>91</v>
      </c>
      <c r="C562" s="152"/>
      <c r="D562" s="111" t="s">
        <v>1</v>
      </c>
      <c r="E562" s="129">
        <f>E574+E638</f>
        <v>266153.5</v>
      </c>
      <c r="F562" s="129">
        <f>F574+F638</f>
        <v>183374.5</v>
      </c>
      <c r="G562" s="130">
        <f t="shared" si="65"/>
        <v>0.68898023133267083</v>
      </c>
      <c r="H562" s="79"/>
      <c r="I562" s="80" t="e">
        <f>E562-#REF!</f>
        <v>#REF!</v>
      </c>
      <c r="K562" s="79" t="e">
        <f>#REF!-F562</f>
        <v>#REF!</v>
      </c>
    </row>
    <row r="563" spans="1:11" ht="46.5" customHeight="1" x14ac:dyDescent="0.35">
      <c r="A563" s="163"/>
      <c r="B563" s="152"/>
      <c r="C563" s="152"/>
      <c r="D563" s="111" t="s">
        <v>2</v>
      </c>
      <c r="E563" s="129">
        <f>E562-E564-E565</f>
        <v>266153.5</v>
      </c>
      <c r="F563" s="129">
        <f>F562-F564-F565</f>
        <v>183374.5</v>
      </c>
      <c r="G563" s="130">
        <f t="shared" si="65"/>
        <v>0.68898023133267083</v>
      </c>
      <c r="H563" s="79"/>
      <c r="I563" s="80" t="e">
        <f>E563-#REF!</f>
        <v>#REF!</v>
      </c>
      <c r="K563" s="79" t="e">
        <f>#REF!-F563</f>
        <v>#REF!</v>
      </c>
    </row>
    <row r="564" spans="1:11" s="54" customFormat="1" ht="16.8" hidden="1" x14ac:dyDescent="0.3">
      <c r="A564" s="55"/>
      <c r="B564" s="186"/>
      <c r="C564" s="44"/>
      <c r="D564" s="115" t="s">
        <v>3</v>
      </c>
      <c r="E564" s="116">
        <f>SUM(E588,E584,E580,E616,E592,E596,E600,E604,E608,E624,E612,E628,E632,E636,E640)</f>
        <v>0</v>
      </c>
      <c r="F564" s="116">
        <f>SUM(F588,F584,F580,F616,F592,F596,F600,F604,F608,F624,F612,F628,F632,F636,F640)</f>
        <v>0</v>
      </c>
      <c r="G564" s="61" t="e">
        <f t="shared" si="65"/>
        <v>#DIV/0!</v>
      </c>
      <c r="H564" s="52"/>
      <c r="I564" s="53" t="e">
        <f>E564-#REF!</f>
        <v>#REF!</v>
      </c>
      <c r="K564" s="52" t="e">
        <f>#REF!-F564</f>
        <v>#REF!</v>
      </c>
    </row>
    <row r="565" spans="1:11" s="54" customFormat="1" ht="16.8" hidden="1" x14ac:dyDescent="0.3">
      <c r="A565" s="55"/>
      <c r="B565" s="187"/>
      <c r="C565" s="45"/>
      <c r="D565" s="56" t="s">
        <v>17</v>
      </c>
      <c r="E565" s="57">
        <f>SUM(E585,E581,E617,E593,E597,E601,E605,E609,E625,E613,E629,E633,E637,E641)</f>
        <v>0</v>
      </c>
      <c r="F565" s="57">
        <f>SUM(F585,F581,F617,F593,F597,F601,F605,F609,F625,F613,F629,F633,F637,F641)</f>
        <v>0</v>
      </c>
      <c r="G565" s="61" t="e">
        <f t="shared" si="65"/>
        <v>#DIV/0!</v>
      </c>
      <c r="H565" s="52"/>
      <c r="I565" s="53" t="e">
        <f>E565-#REF!</f>
        <v>#REF!</v>
      </c>
      <c r="K565" s="52" t="e">
        <f>#REF!-F565</f>
        <v>#REF!</v>
      </c>
    </row>
    <row r="566" spans="1:11" s="5" customFormat="1" ht="16.8" hidden="1" x14ac:dyDescent="0.3">
      <c r="A566" s="37"/>
      <c r="B566" s="35"/>
      <c r="C566" s="36"/>
      <c r="D566" s="10"/>
      <c r="E566" s="11">
        <f t="shared" ref="E566:F569" si="66">E586+E582+E578+E614+E590+E594+E598+E602+E606+E622+E610+E626+E630+E634+E618+E638</f>
        <v>266153.5</v>
      </c>
      <c r="F566" s="11">
        <f t="shared" si="66"/>
        <v>183374.5</v>
      </c>
      <c r="G566" s="40" t="e">
        <f>F566/#REF!</f>
        <v>#REF!</v>
      </c>
      <c r="I566" s="46" t="e">
        <f>E566-#REF!</f>
        <v>#REF!</v>
      </c>
      <c r="K566" s="47" t="e">
        <f>#REF!-F566</f>
        <v>#REF!</v>
      </c>
    </row>
    <row r="567" spans="1:11" s="5" customFormat="1" ht="16.8" hidden="1" x14ac:dyDescent="0.3">
      <c r="A567" s="37"/>
      <c r="B567" s="35"/>
      <c r="C567" s="36"/>
      <c r="D567" s="10"/>
      <c r="E567" s="11">
        <f t="shared" si="66"/>
        <v>266153.5</v>
      </c>
      <c r="F567" s="11">
        <f t="shared" si="66"/>
        <v>183374.5</v>
      </c>
      <c r="G567" s="40" t="e">
        <f>F567/#REF!</f>
        <v>#REF!</v>
      </c>
      <c r="I567" s="46" t="e">
        <f>E567-#REF!</f>
        <v>#REF!</v>
      </c>
      <c r="K567" s="47" t="e">
        <f>#REF!-F567</f>
        <v>#REF!</v>
      </c>
    </row>
    <row r="568" spans="1:11" s="5" customFormat="1" ht="16.8" hidden="1" x14ac:dyDescent="0.3">
      <c r="A568" s="37"/>
      <c r="B568" s="35"/>
      <c r="C568" s="36"/>
      <c r="D568" s="10"/>
      <c r="E568" s="11">
        <f t="shared" si="66"/>
        <v>0</v>
      </c>
      <c r="F568" s="11">
        <f t="shared" si="66"/>
        <v>0</v>
      </c>
      <c r="G568" s="40" t="e">
        <f>F568/#REF!</f>
        <v>#REF!</v>
      </c>
      <c r="I568" s="46" t="e">
        <f>E568-#REF!</f>
        <v>#REF!</v>
      </c>
      <c r="K568" s="47" t="e">
        <f>#REF!-F568</f>
        <v>#REF!</v>
      </c>
    </row>
    <row r="569" spans="1:11" s="5" customFormat="1" ht="16.8" hidden="1" x14ac:dyDescent="0.3">
      <c r="A569" s="37"/>
      <c r="B569" s="35"/>
      <c r="C569" s="36"/>
      <c r="D569" s="10"/>
      <c r="E569" s="11">
        <f t="shared" si="66"/>
        <v>0</v>
      </c>
      <c r="F569" s="11">
        <f t="shared" si="66"/>
        <v>0</v>
      </c>
      <c r="G569" s="40" t="e">
        <f>F569/#REF!</f>
        <v>#REF!</v>
      </c>
      <c r="I569" s="46" t="e">
        <f>E569-#REF!</f>
        <v>#REF!</v>
      </c>
      <c r="K569" s="47" t="e">
        <f>#REF!-F569</f>
        <v>#REF!</v>
      </c>
    </row>
    <row r="570" spans="1:11" s="5" customFormat="1" ht="16.8" hidden="1" x14ac:dyDescent="0.3">
      <c r="A570" s="37"/>
      <c r="B570" s="27"/>
      <c r="C570" s="28"/>
      <c r="D570" s="9"/>
      <c r="E570" s="12">
        <f t="shared" ref="E570:F573" si="67">E566-E562</f>
        <v>0</v>
      </c>
      <c r="F570" s="12">
        <f t="shared" si="67"/>
        <v>0</v>
      </c>
      <c r="G570" s="40" t="e">
        <f>F570/#REF!</f>
        <v>#REF!</v>
      </c>
      <c r="I570" s="46" t="e">
        <f>E570-#REF!</f>
        <v>#REF!</v>
      </c>
      <c r="K570" s="47" t="e">
        <f>#REF!-F570</f>
        <v>#REF!</v>
      </c>
    </row>
    <row r="571" spans="1:11" s="5" customFormat="1" ht="16.8" hidden="1" x14ac:dyDescent="0.3">
      <c r="A571" s="37"/>
      <c r="B571" s="27"/>
      <c r="C571" s="28"/>
      <c r="D571" s="9"/>
      <c r="E571" s="12">
        <f t="shared" si="67"/>
        <v>0</v>
      </c>
      <c r="F571" s="12">
        <f t="shared" si="67"/>
        <v>0</v>
      </c>
      <c r="G571" s="40" t="e">
        <f>F571/#REF!</f>
        <v>#REF!</v>
      </c>
      <c r="I571" s="46" t="e">
        <f>E571-#REF!</f>
        <v>#REF!</v>
      </c>
      <c r="K571" s="47" t="e">
        <f>#REF!-F571</f>
        <v>#REF!</v>
      </c>
    </row>
    <row r="572" spans="1:11" s="5" customFormat="1" ht="16.8" hidden="1" x14ac:dyDescent="0.3">
      <c r="A572" s="37"/>
      <c r="B572" s="27"/>
      <c r="C572" s="28"/>
      <c r="D572" s="9"/>
      <c r="E572" s="12">
        <f t="shared" si="67"/>
        <v>0</v>
      </c>
      <c r="F572" s="12">
        <f t="shared" si="67"/>
        <v>0</v>
      </c>
      <c r="G572" s="40" t="e">
        <f>F572/#REF!</f>
        <v>#REF!</v>
      </c>
      <c r="I572" s="46" t="e">
        <f>E572-#REF!</f>
        <v>#REF!</v>
      </c>
      <c r="K572" s="47" t="e">
        <f>#REF!-F572</f>
        <v>#REF!</v>
      </c>
    </row>
    <row r="573" spans="1:11" s="5" customFormat="1" ht="16.8" hidden="1" x14ac:dyDescent="0.3">
      <c r="A573" s="37"/>
      <c r="B573" s="25"/>
      <c r="C573" s="26"/>
      <c r="D573" s="63"/>
      <c r="E573" s="64">
        <f t="shared" si="67"/>
        <v>0</v>
      </c>
      <c r="F573" s="64">
        <f t="shared" si="67"/>
        <v>0</v>
      </c>
      <c r="G573" s="40" t="e">
        <f>F573/#REF!</f>
        <v>#REF!</v>
      </c>
      <c r="I573" s="46" t="e">
        <f>E573-#REF!</f>
        <v>#REF!</v>
      </c>
      <c r="K573" s="47" t="e">
        <f>#REF!-F573</f>
        <v>#REF!</v>
      </c>
    </row>
    <row r="574" spans="1:11" ht="18" customHeight="1" x14ac:dyDescent="0.35">
      <c r="A574" s="166" t="s">
        <v>166</v>
      </c>
      <c r="B574" s="146" t="s">
        <v>30</v>
      </c>
      <c r="C574" s="143"/>
      <c r="D574" s="111" t="s">
        <v>1</v>
      </c>
      <c r="E574" s="129">
        <f t="shared" ref="E574:F577" si="68">E586+E582+E578+E614+E590+E594+E598+E602+E606+E622+E610+E626+E630+E634+E618</f>
        <v>39692.699999999997</v>
      </c>
      <c r="F574" s="129">
        <f t="shared" si="68"/>
        <v>38524.9</v>
      </c>
      <c r="G574" s="130">
        <f t="shared" ref="G574:G637" si="69">F574/E574</f>
        <v>0.97057897295976348</v>
      </c>
      <c r="H574" s="79"/>
      <c r="I574" s="80" t="e">
        <f>E574-#REF!</f>
        <v>#REF!</v>
      </c>
      <c r="K574" s="79" t="e">
        <f>#REF!-F574</f>
        <v>#REF!</v>
      </c>
    </row>
    <row r="575" spans="1:11" x14ac:dyDescent="0.35">
      <c r="A575" s="165"/>
      <c r="B575" s="147"/>
      <c r="C575" s="145"/>
      <c r="D575" s="111" t="s">
        <v>2</v>
      </c>
      <c r="E575" s="129">
        <f t="shared" si="68"/>
        <v>39692.699999999997</v>
      </c>
      <c r="F575" s="129">
        <f t="shared" si="68"/>
        <v>38524.9</v>
      </c>
      <c r="G575" s="130">
        <f t="shared" si="69"/>
        <v>0.97057897295976348</v>
      </c>
      <c r="H575" s="79"/>
      <c r="I575" s="80" t="e">
        <f>E575-#REF!</f>
        <v>#REF!</v>
      </c>
      <c r="K575" s="79" t="e">
        <f>#REF!-F575</f>
        <v>#REF!</v>
      </c>
    </row>
    <row r="576" spans="1:11" s="3" customFormat="1" ht="16.8" hidden="1" customHeight="1" x14ac:dyDescent="0.3">
      <c r="A576" s="165"/>
      <c r="B576" s="147"/>
      <c r="C576" s="50"/>
      <c r="D576" s="123" t="s">
        <v>3</v>
      </c>
      <c r="E576" s="124">
        <f t="shared" si="68"/>
        <v>0</v>
      </c>
      <c r="F576" s="124">
        <f t="shared" si="68"/>
        <v>0</v>
      </c>
      <c r="G576" s="61" t="e">
        <f t="shared" si="69"/>
        <v>#DIV/0!</v>
      </c>
      <c r="H576" s="52"/>
      <c r="I576" s="53" t="e">
        <f>E576-#REF!</f>
        <v>#REF!</v>
      </c>
      <c r="K576" s="52" t="e">
        <f>#REF!-F576</f>
        <v>#REF!</v>
      </c>
    </row>
    <row r="577" spans="1:11" s="3" customFormat="1" ht="16.8" hidden="1" customHeight="1" x14ac:dyDescent="0.3">
      <c r="A577" s="165"/>
      <c r="B577" s="147"/>
      <c r="C577" s="106"/>
      <c r="D577" s="65" t="s">
        <v>17</v>
      </c>
      <c r="E577" s="66">
        <f t="shared" si="68"/>
        <v>0</v>
      </c>
      <c r="F577" s="66">
        <f t="shared" si="68"/>
        <v>0</v>
      </c>
      <c r="G577" s="61" t="e">
        <f t="shared" si="69"/>
        <v>#DIV/0!</v>
      </c>
      <c r="H577" s="52"/>
      <c r="I577" s="53" t="e">
        <f>E577-#REF!</f>
        <v>#REF!</v>
      </c>
      <c r="K577" s="52" t="e">
        <f>#REF!-F577</f>
        <v>#REF!</v>
      </c>
    </row>
    <row r="578" spans="1:11" x14ac:dyDescent="0.35">
      <c r="A578" s="165"/>
      <c r="B578" s="147"/>
      <c r="C578" s="149" t="s">
        <v>9</v>
      </c>
      <c r="D578" s="111" t="s">
        <v>1</v>
      </c>
      <c r="E578" s="129">
        <v>4192.3</v>
      </c>
      <c r="F578" s="129">
        <v>4191.2</v>
      </c>
      <c r="G578" s="130">
        <f t="shared" si="69"/>
        <v>0.9997376141974571</v>
      </c>
      <c r="H578" s="79"/>
      <c r="I578" s="80" t="e">
        <f>E578-#REF!</f>
        <v>#REF!</v>
      </c>
      <c r="K578" s="79" t="e">
        <f>#REF!-F578</f>
        <v>#REF!</v>
      </c>
    </row>
    <row r="579" spans="1:11" x14ac:dyDescent="0.35">
      <c r="A579" s="165"/>
      <c r="B579" s="147"/>
      <c r="C579" s="149"/>
      <c r="D579" s="111" t="s">
        <v>2</v>
      </c>
      <c r="E579" s="129">
        <f>E578-E580-E581</f>
        <v>4192.3</v>
      </c>
      <c r="F579" s="129">
        <f>F578-F580-F581</f>
        <v>4191.2</v>
      </c>
      <c r="G579" s="130">
        <f t="shared" si="69"/>
        <v>0.9997376141974571</v>
      </c>
      <c r="H579" s="79"/>
      <c r="I579" s="80" t="e">
        <f>E579-#REF!</f>
        <v>#REF!</v>
      </c>
      <c r="K579" s="79" t="e">
        <f>#REF!-F579</f>
        <v>#REF!</v>
      </c>
    </row>
    <row r="580" spans="1:11" s="3" customFormat="1" ht="16.8" hidden="1" customHeight="1" x14ac:dyDescent="0.3">
      <c r="A580" s="165"/>
      <c r="B580" s="147"/>
      <c r="C580" s="150"/>
      <c r="D580" s="123" t="s">
        <v>3</v>
      </c>
      <c r="E580" s="124">
        <v>0</v>
      </c>
      <c r="F580" s="124">
        <v>0</v>
      </c>
      <c r="G580" s="61" t="e">
        <f t="shared" si="69"/>
        <v>#DIV/0!</v>
      </c>
      <c r="H580" s="52"/>
      <c r="I580" s="53" t="e">
        <f>E580-#REF!</f>
        <v>#REF!</v>
      </c>
      <c r="K580" s="52" t="e">
        <f>#REF!-F580</f>
        <v>#REF!</v>
      </c>
    </row>
    <row r="581" spans="1:11" s="3" customFormat="1" ht="16.8" hidden="1" customHeight="1" x14ac:dyDescent="0.3">
      <c r="A581" s="165"/>
      <c r="B581" s="147"/>
      <c r="C581" s="150"/>
      <c r="D581" s="65" t="s">
        <v>17</v>
      </c>
      <c r="E581" s="66">
        <v>0</v>
      </c>
      <c r="F581" s="66">
        <v>0</v>
      </c>
      <c r="G581" s="61" t="e">
        <f t="shared" si="69"/>
        <v>#DIV/0!</v>
      </c>
      <c r="H581" s="52"/>
      <c r="I581" s="53" t="e">
        <f>E581-#REF!</f>
        <v>#REF!</v>
      </c>
      <c r="K581" s="52" t="e">
        <f>#REF!-F581</f>
        <v>#REF!</v>
      </c>
    </row>
    <row r="582" spans="1:11" x14ac:dyDescent="0.35">
      <c r="A582" s="165"/>
      <c r="B582" s="147"/>
      <c r="C582" s="149" t="s">
        <v>5</v>
      </c>
      <c r="D582" s="111" t="s">
        <v>1</v>
      </c>
      <c r="E582" s="129">
        <v>2409.6999999999998</v>
      </c>
      <c r="F582" s="129">
        <v>2223.6999999999998</v>
      </c>
      <c r="G582" s="130">
        <f t="shared" si="69"/>
        <v>0.92281196829480849</v>
      </c>
      <c r="H582" s="79"/>
      <c r="I582" s="80" t="e">
        <f>E582-#REF!</f>
        <v>#REF!</v>
      </c>
      <c r="K582" s="79" t="e">
        <f>#REF!-F582</f>
        <v>#REF!</v>
      </c>
    </row>
    <row r="583" spans="1:11" x14ac:dyDescent="0.35">
      <c r="A583" s="165"/>
      <c r="B583" s="147"/>
      <c r="C583" s="149"/>
      <c r="D583" s="111" t="s">
        <v>2</v>
      </c>
      <c r="E583" s="129">
        <f>E582-E584-E585</f>
        <v>2409.6999999999998</v>
      </c>
      <c r="F583" s="129">
        <f>F582-F584-F585</f>
        <v>2223.6999999999998</v>
      </c>
      <c r="G583" s="130">
        <f t="shared" si="69"/>
        <v>0.92281196829480849</v>
      </c>
      <c r="H583" s="79"/>
      <c r="I583" s="80" t="e">
        <f>E583-#REF!</f>
        <v>#REF!</v>
      </c>
      <c r="K583" s="79" t="e">
        <f>#REF!-F583</f>
        <v>#REF!</v>
      </c>
    </row>
    <row r="584" spans="1:11" s="3" customFormat="1" ht="16.8" hidden="1" customHeight="1" x14ac:dyDescent="0.3">
      <c r="A584" s="165"/>
      <c r="B584" s="147"/>
      <c r="C584" s="150"/>
      <c r="D584" s="123" t="s">
        <v>3</v>
      </c>
      <c r="E584" s="124">
        <v>0</v>
      </c>
      <c r="F584" s="124">
        <v>0</v>
      </c>
      <c r="G584" s="61" t="e">
        <f t="shared" si="69"/>
        <v>#DIV/0!</v>
      </c>
      <c r="H584" s="52"/>
      <c r="I584" s="53" t="e">
        <f>E584-#REF!</f>
        <v>#REF!</v>
      </c>
      <c r="K584" s="52" t="e">
        <f>#REF!-F584</f>
        <v>#REF!</v>
      </c>
    </row>
    <row r="585" spans="1:11" s="3" customFormat="1" ht="16.8" hidden="1" customHeight="1" x14ac:dyDescent="0.3">
      <c r="A585" s="165"/>
      <c r="B585" s="147"/>
      <c r="C585" s="150"/>
      <c r="D585" s="65" t="s">
        <v>17</v>
      </c>
      <c r="E585" s="66">
        <v>0</v>
      </c>
      <c r="F585" s="66">
        <v>0</v>
      </c>
      <c r="G585" s="61" t="e">
        <f t="shared" si="69"/>
        <v>#DIV/0!</v>
      </c>
      <c r="H585" s="52"/>
      <c r="I585" s="53" t="e">
        <f>E585-#REF!</f>
        <v>#REF!</v>
      </c>
      <c r="K585" s="52" t="e">
        <f>#REF!-F585</f>
        <v>#REF!</v>
      </c>
    </row>
    <row r="586" spans="1:11" x14ac:dyDescent="0.35">
      <c r="A586" s="165"/>
      <c r="B586" s="147"/>
      <c r="C586" s="149" t="s">
        <v>4</v>
      </c>
      <c r="D586" s="111" t="s">
        <v>1</v>
      </c>
      <c r="E586" s="129">
        <v>8728.6</v>
      </c>
      <c r="F586" s="129">
        <v>8104.8</v>
      </c>
      <c r="G586" s="130">
        <f t="shared" si="69"/>
        <v>0.92853378548679055</v>
      </c>
      <c r="H586" s="79"/>
      <c r="I586" s="80" t="e">
        <f>E586-#REF!</f>
        <v>#REF!</v>
      </c>
      <c r="K586" s="79" t="e">
        <f>#REF!-F586</f>
        <v>#REF!</v>
      </c>
    </row>
    <row r="587" spans="1:11" x14ac:dyDescent="0.35">
      <c r="A587" s="165"/>
      <c r="B587" s="147"/>
      <c r="C587" s="149"/>
      <c r="D587" s="111" t="s">
        <v>2</v>
      </c>
      <c r="E587" s="129">
        <f>E586-E588-E589</f>
        <v>8728.6</v>
      </c>
      <c r="F587" s="129">
        <f>F586-F588-F589</f>
        <v>8104.8</v>
      </c>
      <c r="G587" s="130">
        <f t="shared" si="69"/>
        <v>0.92853378548679055</v>
      </c>
      <c r="H587" s="79"/>
      <c r="I587" s="80" t="e">
        <f>E587-#REF!</f>
        <v>#REF!</v>
      </c>
      <c r="K587" s="79" t="e">
        <f>#REF!-F587</f>
        <v>#REF!</v>
      </c>
    </row>
    <row r="588" spans="1:11" s="3" customFormat="1" ht="16.8" hidden="1" customHeight="1" x14ac:dyDescent="0.3">
      <c r="A588" s="165"/>
      <c r="B588" s="147"/>
      <c r="C588" s="150"/>
      <c r="D588" s="123" t="s">
        <v>3</v>
      </c>
      <c r="E588" s="124">
        <v>0</v>
      </c>
      <c r="F588" s="124">
        <v>0</v>
      </c>
      <c r="G588" s="61" t="e">
        <f t="shared" si="69"/>
        <v>#DIV/0!</v>
      </c>
      <c r="H588" s="52"/>
      <c r="I588" s="53" t="e">
        <f>E588-#REF!</f>
        <v>#REF!</v>
      </c>
      <c r="K588" s="52" t="e">
        <f>#REF!-F588</f>
        <v>#REF!</v>
      </c>
    </row>
    <row r="589" spans="1:11" s="3" customFormat="1" ht="16.8" hidden="1" customHeight="1" x14ac:dyDescent="0.3">
      <c r="A589" s="165"/>
      <c r="B589" s="147"/>
      <c r="C589" s="150"/>
      <c r="D589" s="65" t="s">
        <v>17</v>
      </c>
      <c r="E589" s="66">
        <v>0</v>
      </c>
      <c r="F589" s="66">
        <v>0</v>
      </c>
      <c r="G589" s="61" t="e">
        <f t="shared" si="69"/>
        <v>#DIV/0!</v>
      </c>
      <c r="H589" s="52"/>
      <c r="I589" s="53" t="e">
        <f>E589-#REF!</f>
        <v>#REF!</v>
      </c>
      <c r="K589" s="52" t="e">
        <f>#REF!-F589</f>
        <v>#REF!</v>
      </c>
    </row>
    <row r="590" spans="1:11" x14ac:dyDescent="0.35">
      <c r="A590" s="165"/>
      <c r="B590" s="147"/>
      <c r="C590" s="149" t="s">
        <v>15</v>
      </c>
      <c r="D590" s="111" t="s">
        <v>1</v>
      </c>
      <c r="E590" s="129">
        <v>904</v>
      </c>
      <c r="F590" s="129">
        <v>902.1</v>
      </c>
      <c r="G590" s="130">
        <f t="shared" si="69"/>
        <v>0.99789823008849565</v>
      </c>
      <c r="H590" s="79"/>
      <c r="I590" s="80" t="e">
        <f>E590-#REF!</f>
        <v>#REF!</v>
      </c>
      <c r="K590" s="79" t="e">
        <f>#REF!-F590</f>
        <v>#REF!</v>
      </c>
    </row>
    <row r="591" spans="1:11" x14ac:dyDescent="0.35">
      <c r="A591" s="165"/>
      <c r="B591" s="147"/>
      <c r="C591" s="149"/>
      <c r="D591" s="111" t="s">
        <v>2</v>
      </c>
      <c r="E591" s="129">
        <f>E590-E592-E593</f>
        <v>904</v>
      </c>
      <c r="F591" s="129">
        <f>F590-F592-F593</f>
        <v>902.1</v>
      </c>
      <c r="G591" s="130">
        <f t="shared" si="69"/>
        <v>0.99789823008849565</v>
      </c>
      <c r="H591" s="79"/>
      <c r="I591" s="80" t="e">
        <f>E591-#REF!</f>
        <v>#REF!</v>
      </c>
      <c r="K591" s="79" t="e">
        <f>#REF!-F591</f>
        <v>#REF!</v>
      </c>
    </row>
    <row r="592" spans="1:11" s="3" customFormat="1" ht="16.8" hidden="1" customHeight="1" x14ac:dyDescent="0.3">
      <c r="A592" s="165"/>
      <c r="B592" s="147"/>
      <c r="C592" s="150"/>
      <c r="D592" s="123" t="s">
        <v>3</v>
      </c>
      <c r="E592" s="124">
        <v>0</v>
      </c>
      <c r="F592" s="124">
        <v>0</v>
      </c>
      <c r="G592" s="61" t="e">
        <f t="shared" si="69"/>
        <v>#DIV/0!</v>
      </c>
      <c r="H592" s="52"/>
      <c r="I592" s="53" t="e">
        <f>E592-#REF!</f>
        <v>#REF!</v>
      </c>
      <c r="K592" s="52" t="e">
        <f>#REF!-F592</f>
        <v>#REF!</v>
      </c>
    </row>
    <row r="593" spans="1:11" s="3" customFormat="1" ht="16.8" hidden="1" customHeight="1" x14ac:dyDescent="0.3">
      <c r="A593" s="165"/>
      <c r="B593" s="147"/>
      <c r="C593" s="150"/>
      <c r="D593" s="65" t="s">
        <v>17</v>
      </c>
      <c r="E593" s="66">
        <v>0</v>
      </c>
      <c r="F593" s="66">
        <v>0</v>
      </c>
      <c r="G593" s="61" t="e">
        <f t="shared" si="69"/>
        <v>#DIV/0!</v>
      </c>
      <c r="H593" s="52"/>
      <c r="I593" s="53" t="e">
        <f>E593-#REF!</f>
        <v>#REF!</v>
      </c>
      <c r="K593" s="52" t="e">
        <f>#REF!-F593</f>
        <v>#REF!</v>
      </c>
    </row>
    <row r="594" spans="1:11" ht="18" customHeight="1" x14ac:dyDescent="0.35">
      <c r="A594" s="165"/>
      <c r="B594" s="147"/>
      <c r="C594" s="149" t="s">
        <v>8</v>
      </c>
      <c r="D594" s="111" t="s">
        <v>1</v>
      </c>
      <c r="E594" s="129">
        <v>353.4</v>
      </c>
      <c r="F594" s="129">
        <v>346.2</v>
      </c>
      <c r="G594" s="130">
        <f t="shared" si="69"/>
        <v>0.97962648556876064</v>
      </c>
      <c r="H594" s="79"/>
      <c r="I594" s="80" t="e">
        <f>E594-#REF!</f>
        <v>#REF!</v>
      </c>
      <c r="K594" s="79" t="e">
        <f>#REF!-F594</f>
        <v>#REF!</v>
      </c>
    </row>
    <row r="595" spans="1:11" x14ac:dyDescent="0.35">
      <c r="A595" s="165"/>
      <c r="B595" s="147"/>
      <c r="C595" s="149"/>
      <c r="D595" s="111" t="s">
        <v>2</v>
      </c>
      <c r="E595" s="129">
        <f>E594-E596-E597</f>
        <v>353.4</v>
      </c>
      <c r="F595" s="129">
        <f>F594-F596-F597</f>
        <v>346.2</v>
      </c>
      <c r="G595" s="130">
        <f t="shared" si="69"/>
        <v>0.97962648556876064</v>
      </c>
      <c r="H595" s="79"/>
      <c r="I595" s="80" t="e">
        <f>E595-#REF!</f>
        <v>#REF!</v>
      </c>
      <c r="K595" s="79" t="e">
        <f>#REF!-F595</f>
        <v>#REF!</v>
      </c>
    </row>
    <row r="596" spans="1:11" s="3" customFormat="1" ht="16.8" hidden="1" customHeight="1" x14ac:dyDescent="0.3">
      <c r="A596" s="165"/>
      <c r="B596" s="147"/>
      <c r="C596" s="150"/>
      <c r="D596" s="123" t="s">
        <v>3</v>
      </c>
      <c r="E596" s="124">
        <v>0</v>
      </c>
      <c r="F596" s="124">
        <v>0</v>
      </c>
      <c r="G596" s="61" t="e">
        <f t="shared" si="69"/>
        <v>#DIV/0!</v>
      </c>
      <c r="H596" s="52"/>
      <c r="I596" s="53" t="e">
        <f>E596-#REF!</f>
        <v>#REF!</v>
      </c>
      <c r="K596" s="52" t="e">
        <f>#REF!-F596</f>
        <v>#REF!</v>
      </c>
    </row>
    <row r="597" spans="1:11" s="3" customFormat="1" ht="16.8" hidden="1" customHeight="1" x14ac:dyDescent="0.3">
      <c r="A597" s="165"/>
      <c r="B597" s="147"/>
      <c r="C597" s="150"/>
      <c r="D597" s="65" t="s">
        <v>17</v>
      </c>
      <c r="E597" s="66">
        <v>0</v>
      </c>
      <c r="F597" s="66">
        <v>0</v>
      </c>
      <c r="G597" s="61" t="e">
        <f t="shared" si="69"/>
        <v>#DIV/0!</v>
      </c>
      <c r="H597" s="52"/>
      <c r="I597" s="53" t="e">
        <f>E597-#REF!</f>
        <v>#REF!</v>
      </c>
      <c r="K597" s="52" t="e">
        <f>#REF!-F597</f>
        <v>#REF!</v>
      </c>
    </row>
    <row r="598" spans="1:11" x14ac:dyDescent="0.35">
      <c r="A598" s="165"/>
      <c r="B598" s="147"/>
      <c r="C598" s="149" t="s">
        <v>16</v>
      </c>
      <c r="D598" s="111" t="s">
        <v>1</v>
      </c>
      <c r="E598" s="129">
        <v>221.5</v>
      </c>
      <c r="F598" s="129">
        <v>218.1</v>
      </c>
      <c r="G598" s="130">
        <f t="shared" si="69"/>
        <v>0.98465011286681714</v>
      </c>
      <c r="H598" s="79"/>
      <c r="I598" s="80" t="e">
        <f>E598-#REF!</f>
        <v>#REF!</v>
      </c>
      <c r="K598" s="79" t="e">
        <f>#REF!-F598</f>
        <v>#REF!</v>
      </c>
    </row>
    <row r="599" spans="1:11" x14ac:dyDescent="0.35">
      <c r="A599" s="165"/>
      <c r="B599" s="147"/>
      <c r="C599" s="149"/>
      <c r="D599" s="111" t="s">
        <v>2</v>
      </c>
      <c r="E599" s="129">
        <f>E598-E600-E601</f>
        <v>221.5</v>
      </c>
      <c r="F599" s="129">
        <f>F598-F600-F601</f>
        <v>218.1</v>
      </c>
      <c r="G599" s="130">
        <f t="shared" si="69"/>
        <v>0.98465011286681714</v>
      </c>
      <c r="H599" s="79"/>
      <c r="I599" s="80" t="e">
        <f>E599-#REF!</f>
        <v>#REF!</v>
      </c>
      <c r="K599" s="79" t="e">
        <f>#REF!-F599</f>
        <v>#REF!</v>
      </c>
    </row>
    <row r="600" spans="1:11" s="3" customFormat="1" ht="16.8" hidden="1" customHeight="1" x14ac:dyDescent="0.3">
      <c r="A600" s="165"/>
      <c r="B600" s="147"/>
      <c r="C600" s="150"/>
      <c r="D600" s="123" t="s">
        <v>3</v>
      </c>
      <c r="E600" s="124">
        <v>0</v>
      </c>
      <c r="F600" s="124">
        <v>0</v>
      </c>
      <c r="G600" s="61" t="e">
        <f t="shared" si="69"/>
        <v>#DIV/0!</v>
      </c>
      <c r="H600" s="52"/>
      <c r="I600" s="53" t="e">
        <f>E600-#REF!</f>
        <v>#REF!</v>
      </c>
      <c r="K600" s="52" t="e">
        <f>#REF!-F600</f>
        <v>#REF!</v>
      </c>
    </row>
    <row r="601" spans="1:11" s="3" customFormat="1" ht="16.8" hidden="1" customHeight="1" x14ac:dyDescent="0.3">
      <c r="A601" s="165"/>
      <c r="B601" s="147"/>
      <c r="C601" s="150"/>
      <c r="D601" s="65" t="s">
        <v>17</v>
      </c>
      <c r="E601" s="66">
        <v>0</v>
      </c>
      <c r="F601" s="66">
        <v>0</v>
      </c>
      <c r="G601" s="61" t="e">
        <f t="shared" si="69"/>
        <v>#DIV/0!</v>
      </c>
      <c r="H601" s="52"/>
      <c r="I601" s="53" t="e">
        <f>E601-#REF!</f>
        <v>#REF!</v>
      </c>
      <c r="K601" s="52" t="e">
        <f>#REF!-F601</f>
        <v>#REF!</v>
      </c>
    </row>
    <row r="602" spans="1:11" x14ac:dyDescent="0.35">
      <c r="A602" s="165"/>
      <c r="B602" s="147"/>
      <c r="C602" s="149" t="s">
        <v>6</v>
      </c>
      <c r="D602" s="111" t="s">
        <v>1</v>
      </c>
      <c r="E602" s="129">
        <v>1100</v>
      </c>
      <c r="F602" s="129">
        <v>951.2</v>
      </c>
      <c r="G602" s="130">
        <f t="shared" si="69"/>
        <v>0.86472727272727279</v>
      </c>
      <c r="H602" s="79"/>
      <c r="I602" s="80" t="e">
        <f>E602-#REF!</f>
        <v>#REF!</v>
      </c>
      <c r="K602" s="79" t="e">
        <f>#REF!-F602</f>
        <v>#REF!</v>
      </c>
    </row>
    <row r="603" spans="1:11" x14ac:dyDescent="0.35">
      <c r="A603" s="165"/>
      <c r="B603" s="147"/>
      <c r="C603" s="149"/>
      <c r="D603" s="111" t="s">
        <v>2</v>
      </c>
      <c r="E603" s="129">
        <f>E602-E604-E605</f>
        <v>1100</v>
      </c>
      <c r="F603" s="129">
        <f>F602-F604-F605</f>
        <v>951.2</v>
      </c>
      <c r="G603" s="130">
        <f t="shared" si="69"/>
        <v>0.86472727272727279</v>
      </c>
      <c r="H603" s="79"/>
      <c r="I603" s="80" t="e">
        <f>E603-#REF!</f>
        <v>#REF!</v>
      </c>
      <c r="K603" s="79" t="e">
        <f>#REF!-F603</f>
        <v>#REF!</v>
      </c>
    </row>
    <row r="604" spans="1:11" s="3" customFormat="1" ht="16.8" hidden="1" customHeight="1" x14ac:dyDescent="0.3">
      <c r="A604" s="165"/>
      <c r="B604" s="147"/>
      <c r="C604" s="150"/>
      <c r="D604" s="123" t="s">
        <v>3</v>
      </c>
      <c r="E604" s="124">
        <v>0</v>
      </c>
      <c r="F604" s="124">
        <v>0</v>
      </c>
      <c r="G604" s="61" t="e">
        <f t="shared" si="69"/>
        <v>#DIV/0!</v>
      </c>
      <c r="H604" s="52"/>
      <c r="I604" s="53" t="e">
        <f>E604-#REF!</f>
        <v>#REF!</v>
      </c>
      <c r="K604" s="52" t="e">
        <f>#REF!-F604</f>
        <v>#REF!</v>
      </c>
    </row>
    <row r="605" spans="1:11" s="3" customFormat="1" ht="16.8" hidden="1" customHeight="1" x14ac:dyDescent="0.3">
      <c r="A605" s="165"/>
      <c r="B605" s="147"/>
      <c r="C605" s="150"/>
      <c r="D605" s="65" t="s">
        <v>17</v>
      </c>
      <c r="E605" s="66">
        <v>0</v>
      </c>
      <c r="F605" s="66">
        <v>0</v>
      </c>
      <c r="G605" s="61" t="e">
        <f t="shared" si="69"/>
        <v>#DIV/0!</v>
      </c>
      <c r="H605" s="52"/>
      <c r="I605" s="53" t="e">
        <f>E605-#REF!</f>
        <v>#REF!</v>
      </c>
      <c r="K605" s="52" t="e">
        <f>#REF!-F605</f>
        <v>#REF!</v>
      </c>
    </row>
    <row r="606" spans="1:11" x14ac:dyDescent="0.35">
      <c r="A606" s="165"/>
      <c r="B606" s="147"/>
      <c r="C606" s="149" t="s">
        <v>10</v>
      </c>
      <c r="D606" s="111" t="s">
        <v>1</v>
      </c>
      <c r="E606" s="129">
        <v>9896.4</v>
      </c>
      <c r="F606" s="129">
        <v>9834.9</v>
      </c>
      <c r="G606" s="130">
        <f t="shared" si="69"/>
        <v>0.99378561901297446</v>
      </c>
      <c r="H606" s="79"/>
      <c r="I606" s="80" t="e">
        <f>E606-#REF!</f>
        <v>#REF!</v>
      </c>
      <c r="K606" s="79" t="e">
        <f>#REF!-F606</f>
        <v>#REF!</v>
      </c>
    </row>
    <row r="607" spans="1:11" x14ac:dyDescent="0.35">
      <c r="A607" s="165"/>
      <c r="B607" s="147"/>
      <c r="C607" s="149"/>
      <c r="D607" s="111" t="s">
        <v>2</v>
      </c>
      <c r="E607" s="129">
        <f>E606-E608-E609</f>
        <v>9896.4</v>
      </c>
      <c r="F607" s="129">
        <f>F606-F608-F609</f>
        <v>9834.9</v>
      </c>
      <c r="G607" s="130">
        <f t="shared" si="69"/>
        <v>0.99378561901297446</v>
      </c>
      <c r="H607" s="79"/>
      <c r="I607" s="80" t="e">
        <f>E607-#REF!</f>
        <v>#REF!</v>
      </c>
      <c r="K607" s="79" t="e">
        <f>#REF!-F607</f>
        <v>#REF!</v>
      </c>
    </row>
    <row r="608" spans="1:11" s="3" customFormat="1" ht="16.8" hidden="1" customHeight="1" x14ac:dyDescent="0.3">
      <c r="A608" s="165"/>
      <c r="B608" s="147"/>
      <c r="C608" s="150"/>
      <c r="D608" s="123" t="s">
        <v>3</v>
      </c>
      <c r="E608" s="124">
        <v>0</v>
      </c>
      <c r="F608" s="124">
        <v>0</v>
      </c>
      <c r="G608" s="61" t="e">
        <f t="shared" si="69"/>
        <v>#DIV/0!</v>
      </c>
      <c r="H608" s="52"/>
      <c r="I608" s="53" t="e">
        <f>E608-#REF!</f>
        <v>#REF!</v>
      </c>
      <c r="K608" s="52" t="e">
        <f>#REF!-F608</f>
        <v>#REF!</v>
      </c>
    </row>
    <row r="609" spans="1:11" s="3" customFormat="1" ht="16.8" hidden="1" customHeight="1" x14ac:dyDescent="0.3">
      <c r="A609" s="165"/>
      <c r="B609" s="147"/>
      <c r="C609" s="150"/>
      <c r="D609" s="65" t="s">
        <v>17</v>
      </c>
      <c r="E609" s="66">
        <v>0</v>
      </c>
      <c r="F609" s="66">
        <v>0</v>
      </c>
      <c r="G609" s="61" t="e">
        <f t="shared" si="69"/>
        <v>#DIV/0!</v>
      </c>
      <c r="H609" s="52"/>
      <c r="I609" s="53" t="e">
        <f>E609-#REF!</f>
        <v>#REF!</v>
      </c>
      <c r="K609" s="52" t="e">
        <f>#REF!-F609</f>
        <v>#REF!</v>
      </c>
    </row>
    <row r="610" spans="1:11" x14ac:dyDescent="0.35">
      <c r="A610" s="165"/>
      <c r="B610" s="147"/>
      <c r="C610" s="149" t="s">
        <v>7</v>
      </c>
      <c r="D610" s="111" t="s">
        <v>1</v>
      </c>
      <c r="E610" s="129">
        <v>2384.9</v>
      </c>
      <c r="F610" s="129">
        <v>2344.6999999999998</v>
      </c>
      <c r="G610" s="130">
        <f t="shared" si="69"/>
        <v>0.98314394733531796</v>
      </c>
      <c r="H610" s="79"/>
      <c r="I610" s="80" t="e">
        <f>E610-#REF!</f>
        <v>#REF!</v>
      </c>
      <c r="K610" s="79" t="e">
        <f>#REF!-F610</f>
        <v>#REF!</v>
      </c>
    </row>
    <row r="611" spans="1:11" x14ac:dyDescent="0.35">
      <c r="A611" s="165"/>
      <c r="B611" s="147"/>
      <c r="C611" s="149"/>
      <c r="D611" s="111" t="s">
        <v>2</v>
      </c>
      <c r="E611" s="129">
        <f>E610-E612-E613</f>
        <v>2384.9</v>
      </c>
      <c r="F611" s="129">
        <f>F610-F612-F613</f>
        <v>2344.6999999999998</v>
      </c>
      <c r="G611" s="130">
        <f t="shared" si="69"/>
        <v>0.98314394733531796</v>
      </c>
      <c r="H611" s="79"/>
      <c r="I611" s="80" t="e">
        <f>E611-#REF!</f>
        <v>#REF!</v>
      </c>
      <c r="K611" s="79" t="e">
        <f>#REF!-F611</f>
        <v>#REF!</v>
      </c>
    </row>
    <row r="612" spans="1:11" s="3" customFormat="1" ht="16.8" hidden="1" customHeight="1" x14ac:dyDescent="0.3">
      <c r="A612" s="165"/>
      <c r="B612" s="147"/>
      <c r="C612" s="150"/>
      <c r="D612" s="123" t="s">
        <v>3</v>
      </c>
      <c r="E612" s="124">
        <v>0</v>
      </c>
      <c r="F612" s="124">
        <v>0</v>
      </c>
      <c r="G612" s="61" t="e">
        <f t="shared" si="69"/>
        <v>#DIV/0!</v>
      </c>
      <c r="H612" s="52"/>
      <c r="I612" s="53" t="e">
        <f>E612-#REF!</f>
        <v>#REF!</v>
      </c>
      <c r="K612" s="52" t="e">
        <f>#REF!-F612</f>
        <v>#REF!</v>
      </c>
    </row>
    <row r="613" spans="1:11" s="3" customFormat="1" ht="16.8" hidden="1" customHeight="1" x14ac:dyDescent="0.3">
      <c r="A613" s="165"/>
      <c r="B613" s="147"/>
      <c r="C613" s="150"/>
      <c r="D613" s="65" t="s">
        <v>17</v>
      </c>
      <c r="E613" s="66">
        <v>0</v>
      </c>
      <c r="F613" s="66">
        <v>0</v>
      </c>
      <c r="G613" s="61" t="e">
        <f t="shared" si="69"/>
        <v>#DIV/0!</v>
      </c>
      <c r="H613" s="52"/>
      <c r="I613" s="53" t="e">
        <f>E613-#REF!</f>
        <v>#REF!</v>
      </c>
      <c r="K613" s="52" t="e">
        <f>#REF!-F613</f>
        <v>#REF!</v>
      </c>
    </row>
    <row r="614" spans="1:11" x14ac:dyDescent="0.35">
      <c r="A614" s="165"/>
      <c r="B614" s="147"/>
      <c r="C614" s="149" t="s">
        <v>20</v>
      </c>
      <c r="D614" s="111" t="s">
        <v>1</v>
      </c>
      <c r="E614" s="129">
        <v>341.8</v>
      </c>
      <c r="F614" s="129">
        <v>341.8</v>
      </c>
      <c r="G614" s="130">
        <f t="shared" si="69"/>
        <v>1</v>
      </c>
      <c r="H614" s="79"/>
      <c r="I614" s="80" t="e">
        <f>E614-#REF!</f>
        <v>#REF!</v>
      </c>
      <c r="K614" s="79" t="e">
        <f>#REF!-F614</f>
        <v>#REF!</v>
      </c>
    </row>
    <row r="615" spans="1:11" x14ac:dyDescent="0.35">
      <c r="A615" s="165"/>
      <c r="B615" s="147"/>
      <c r="C615" s="149"/>
      <c r="D615" s="111" t="s">
        <v>2</v>
      </c>
      <c r="E615" s="129">
        <f>E614-E616-E617</f>
        <v>341.8</v>
      </c>
      <c r="F615" s="129">
        <f>F614-F616-F617</f>
        <v>341.8</v>
      </c>
      <c r="G615" s="130">
        <f t="shared" si="69"/>
        <v>1</v>
      </c>
      <c r="H615" s="79"/>
      <c r="I615" s="80" t="e">
        <f>E615-#REF!</f>
        <v>#REF!</v>
      </c>
      <c r="K615" s="79" t="e">
        <f>#REF!-F615</f>
        <v>#REF!</v>
      </c>
    </row>
    <row r="616" spans="1:11" s="3" customFormat="1" ht="16.8" hidden="1" customHeight="1" x14ac:dyDescent="0.3">
      <c r="A616" s="165"/>
      <c r="B616" s="147"/>
      <c r="C616" s="150"/>
      <c r="D616" s="123" t="s">
        <v>3</v>
      </c>
      <c r="E616" s="124">
        <v>0</v>
      </c>
      <c r="F616" s="124">
        <v>0</v>
      </c>
      <c r="G616" s="61" t="e">
        <f t="shared" si="69"/>
        <v>#DIV/0!</v>
      </c>
      <c r="H616" s="52"/>
      <c r="I616" s="53" t="e">
        <f>E616-#REF!</f>
        <v>#REF!</v>
      </c>
      <c r="K616" s="52" t="e">
        <f>#REF!-F616</f>
        <v>#REF!</v>
      </c>
    </row>
    <row r="617" spans="1:11" s="3" customFormat="1" ht="16.8" hidden="1" customHeight="1" x14ac:dyDescent="0.3">
      <c r="A617" s="165"/>
      <c r="B617" s="147"/>
      <c r="C617" s="150"/>
      <c r="D617" s="65" t="s">
        <v>17</v>
      </c>
      <c r="E617" s="66">
        <v>0</v>
      </c>
      <c r="F617" s="66">
        <v>0</v>
      </c>
      <c r="G617" s="61" t="e">
        <f t="shared" si="69"/>
        <v>#DIV/0!</v>
      </c>
      <c r="H617" s="52"/>
      <c r="I617" s="53" t="e">
        <f>E617-#REF!</f>
        <v>#REF!</v>
      </c>
      <c r="K617" s="52" t="e">
        <f>#REF!-F617</f>
        <v>#REF!</v>
      </c>
    </row>
    <row r="618" spans="1:11" x14ac:dyDescent="0.35">
      <c r="A618" s="165"/>
      <c r="B618" s="147"/>
      <c r="C618" s="149" t="s">
        <v>25</v>
      </c>
      <c r="D618" s="111" t="s">
        <v>1</v>
      </c>
      <c r="E618" s="129">
        <v>1117.9000000000001</v>
      </c>
      <c r="F618" s="129">
        <v>1117.9000000000001</v>
      </c>
      <c r="G618" s="130">
        <f t="shared" si="69"/>
        <v>1</v>
      </c>
      <c r="H618" s="79"/>
      <c r="I618" s="80" t="e">
        <f>E618-#REF!</f>
        <v>#REF!</v>
      </c>
      <c r="K618" s="79" t="e">
        <f>#REF!-F618</f>
        <v>#REF!</v>
      </c>
    </row>
    <row r="619" spans="1:11" x14ac:dyDescent="0.35">
      <c r="A619" s="165"/>
      <c r="B619" s="147"/>
      <c r="C619" s="149"/>
      <c r="D619" s="111" t="s">
        <v>2</v>
      </c>
      <c r="E619" s="129">
        <f>E618-E620-E621</f>
        <v>1117.9000000000001</v>
      </c>
      <c r="F619" s="129">
        <f>F618-F620-F621</f>
        <v>1117.9000000000001</v>
      </c>
      <c r="G619" s="130">
        <f t="shared" si="69"/>
        <v>1</v>
      </c>
      <c r="H619" s="79"/>
      <c r="I619" s="80" t="e">
        <f>E619-#REF!</f>
        <v>#REF!</v>
      </c>
      <c r="K619" s="79" t="e">
        <f>#REF!-F619</f>
        <v>#REF!</v>
      </c>
    </row>
    <row r="620" spans="1:11" s="3" customFormat="1" ht="16.8" hidden="1" customHeight="1" x14ac:dyDescent="0.3">
      <c r="A620" s="165"/>
      <c r="B620" s="147"/>
      <c r="C620" s="150"/>
      <c r="D620" s="123" t="s">
        <v>3</v>
      </c>
      <c r="E620" s="124">
        <v>0</v>
      </c>
      <c r="F620" s="124">
        <v>0</v>
      </c>
      <c r="G620" s="61" t="e">
        <f t="shared" si="69"/>
        <v>#DIV/0!</v>
      </c>
      <c r="H620" s="52"/>
      <c r="I620" s="53" t="e">
        <f>E620-#REF!</f>
        <v>#REF!</v>
      </c>
      <c r="K620" s="52" t="e">
        <f>#REF!-F620</f>
        <v>#REF!</v>
      </c>
    </row>
    <row r="621" spans="1:11" s="3" customFormat="1" ht="16.8" hidden="1" customHeight="1" x14ac:dyDescent="0.3">
      <c r="A621" s="165"/>
      <c r="B621" s="147"/>
      <c r="C621" s="150"/>
      <c r="D621" s="65" t="s">
        <v>17</v>
      </c>
      <c r="E621" s="66">
        <v>0</v>
      </c>
      <c r="F621" s="66">
        <v>0</v>
      </c>
      <c r="G621" s="61" t="e">
        <f t="shared" si="69"/>
        <v>#DIV/0!</v>
      </c>
      <c r="H621" s="52"/>
      <c r="I621" s="53" t="e">
        <f>E621-#REF!</f>
        <v>#REF!</v>
      </c>
      <c r="K621" s="52" t="e">
        <f>#REF!-F621</f>
        <v>#REF!</v>
      </c>
    </row>
    <row r="622" spans="1:11" x14ac:dyDescent="0.35">
      <c r="A622" s="165"/>
      <c r="B622" s="147"/>
      <c r="C622" s="149" t="s">
        <v>13</v>
      </c>
      <c r="D622" s="111" t="s">
        <v>1</v>
      </c>
      <c r="E622" s="129">
        <v>2001.1</v>
      </c>
      <c r="F622" s="129">
        <v>1940</v>
      </c>
      <c r="G622" s="130">
        <f t="shared" si="69"/>
        <v>0.969466793263705</v>
      </c>
      <c r="H622" s="79"/>
      <c r="I622" s="80" t="e">
        <f>E622-#REF!</f>
        <v>#REF!</v>
      </c>
      <c r="K622" s="79" t="e">
        <f>#REF!-F622</f>
        <v>#REF!</v>
      </c>
    </row>
    <row r="623" spans="1:11" x14ac:dyDescent="0.35">
      <c r="A623" s="165"/>
      <c r="B623" s="147"/>
      <c r="C623" s="149"/>
      <c r="D623" s="111" t="s">
        <v>2</v>
      </c>
      <c r="E623" s="129">
        <f>E622-E624-E625</f>
        <v>2001.1</v>
      </c>
      <c r="F623" s="129">
        <f>F622-F624-F625</f>
        <v>1940</v>
      </c>
      <c r="G623" s="130">
        <f t="shared" si="69"/>
        <v>0.969466793263705</v>
      </c>
      <c r="H623" s="79"/>
      <c r="I623" s="80" t="e">
        <f>E623-#REF!</f>
        <v>#REF!</v>
      </c>
      <c r="K623" s="79" t="e">
        <f>#REF!-F623</f>
        <v>#REF!</v>
      </c>
    </row>
    <row r="624" spans="1:11" s="3" customFormat="1" ht="16.8" hidden="1" customHeight="1" x14ac:dyDescent="0.3">
      <c r="A624" s="165"/>
      <c r="B624" s="147"/>
      <c r="C624" s="150"/>
      <c r="D624" s="123" t="s">
        <v>3</v>
      </c>
      <c r="E624" s="124">
        <v>0</v>
      </c>
      <c r="F624" s="124">
        <v>0</v>
      </c>
      <c r="G624" s="61" t="e">
        <f t="shared" si="69"/>
        <v>#DIV/0!</v>
      </c>
      <c r="H624" s="52"/>
      <c r="I624" s="53" t="e">
        <f>E624-#REF!</f>
        <v>#REF!</v>
      </c>
      <c r="K624" s="52" t="e">
        <f>#REF!-F624</f>
        <v>#REF!</v>
      </c>
    </row>
    <row r="625" spans="1:11" s="3" customFormat="1" ht="16.8" hidden="1" customHeight="1" x14ac:dyDescent="0.3">
      <c r="A625" s="165"/>
      <c r="B625" s="147"/>
      <c r="C625" s="150"/>
      <c r="D625" s="65" t="s">
        <v>17</v>
      </c>
      <c r="E625" s="66">
        <v>0</v>
      </c>
      <c r="F625" s="66">
        <v>0</v>
      </c>
      <c r="G625" s="61" t="e">
        <f t="shared" si="69"/>
        <v>#DIV/0!</v>
      </c>
      <c r="H625" s="52"/>
      <c r="I625" s="53" t="e">
        <f>E625-#REF!</f>
        <v>#REF!</v>
      </c>
      <c r="K625" s="52" t="e">
        <f>#REF!-F625</f>
        <v>#REF!</v>
      </c>
    </row>
    <row r="626" spans="1:11" ht="18" customHeight="1" x14ac:dyDescent="0.35">
      <c r="A626" s="165"/>
      <c r="B626" s="147"/>
      <c r="C626" s="149" t="s">
        <v>12</v>
      </c>
      <c r="D626" s="111" t="s">
        <v>1</v>
      </c>
      <c r="E626" s="129">
        <v>2199.9</v>
      </c>
      <c r="F626" s="129">
        <v>2173.1999999999998</v>
      </c>
      <c r="G626" s="130">
        <f t="shared" si="69"/>
        <v>0.98786308468566741</v>
      </c>
      <c r="H626" s="79"/>
      <c r="I626" s="80" t="e">
        <f>E626-#REF!</f>
        <v>#REF!</v>
      </c>
      <c r="K626" s="79" t="e">
        <f>#REF!-F626</f>
        <v>#REF!</v>
      </c>
    </row>
    <row r="627" spans="1:11" x14ac:dyDescent="0.35">
      <c r="A627" s="165"/>
      <c r="B627" s="147"/>
      <c r="C627" s="149"/>
      <c r="D627" s="111" t="s">
        <v>2</v>
      </c>
      <c r="E627" s="129">
        <f>E626-E628-E629</f>
        <v>2199.9</v>
      </c>
      <c r="F627" s="129">
        <f>F626-F628-F629</f>
        <v>2173.1999999999998</v>
      </c>
      <c r="G627" s="130">
        <f t="shared" si="69"/>
        <v>0.98786308468566741</v>
      </c>
      <c r="H627" s="79"/>
      <c r="I627" s="80" t="e">
        <f>E627-#REF!</f>
        <v>#REF!</v>
      </c>
      <c r="K627" s="79" t="e">
        <f>#REF!-F627</f>
        <v>#REF!</v>
      </c>
    </row>
    <row r="628" spans="1:11" s="3" customFormat="1" ht="16.8" hidden="1" customHeight="1" x14ac:dyDescent="0.3">
      <c r="A628" s="165"/>
      <c r="B628" s="147"/>
      <c r="C628" s="150"/>
      <c r="D628" s="123" t="s">
        <v>3</v>
      </c>
      <c r="E628" s="124">
        <v>0</v>
      </c>
      <c r="F628" s="124">
        <v>0</v>
      </c>
      <c r="G628" s="61" t="e">
        <f t="shared" si="69"/>
        <v>#DIV/0!</v>
      </c>
      <c r="H628" s="52"/>
      <c r="I628" s="53" t="e">
        <f>E628-#REF!</f>
        <v>#REF!</v>
      </c>
      <c r="K628" s="52" t="e">
        <f>#REF!-F628</f>
        <v>#REF!</v>
      </c>
    </row>
    <row r="629" spans="1:11" s="3" customFormat="1" ht="16.8" hidden="1" customHeight="1" x14ac:dyDescent="0.3">
      <c r="A629" s="165"/>
      <c r="B629" s="147"/>
      <c r="C629" s="150"/>
      <c r="D629" s="65" t="s">
        <v>17</v>
      </c>
      <c r="E629" s="66">
        <v>0</v>
      </c>
      <c r="F629" s="66">
        <v>0</v>
      </c>
      <c r="G629" s="61" t="e">
        <f t="shared" si="69"/>
        <v>#DIV/0!</v>
      </c>
      <c r="H629" s="52"/>
      <c r="I629" s="53" t="e">
        <f>E629-#REF!</f>
        <v>#REF!</v>
      </c>
      <c r="K629" s="52" t="e">
        <f>#REF!-F629</f>
        <v>#REF!</v>
      </c>
    </row>
    <row r="630" spans="1:11" x14ac:dyDescent="0.35">
      <c r="A630" s="165"/>
      <c r="B630" s="147"/>
      <c r="C630" s="149" t="s">
        <v>18</v>
      </c>
      <c r="D630" s="111" t="s">
        <v>1</v>
      </c>
      <c r="E630" s="129">
        <v>1196.2</v>
      </c>
      <c r="F630" s="129">
        <v>1196.0999999999999</v>
      </c>
      <c r="G630" s="130">
        <f t="shared" si="69"/>
        <v>0.99991640193947484</v>
      </c>
      <c r="H630" s="79"/>
      <c r="I630" s="80" t="e">
        <f>E630-#REF!</f>
        <v>#REF!</v>
      </c>
      <c r="K630" s="79" t="e">
        <f>#REF!-F630</f>
        <v>#REF!</v>
      </c>
    </row>
    <row r="631" spans="1:11" x14ac:dyDescent="0.35">
      <c r="A631" s="165"/>
      <c r="B631" s="147"/>
      <c r="C631" s="149"/>
      <c r="D631" s="111" t="s">
        <v>2</v>
      </c>
      <c r="E631" s="129">
        <f>E630-E632-E633</f>
        <v>1196.2</v>
      </c>
      <c r="F631" s="129">
        <f>F630-F632-F633</f>
        <v>1196.0999999999999</v>
      </c>
      <c r="G631" s="130">
        <f t="shared" si="69"/>
        <v>0.99991640193947484</v>
      </c>
      <c r="H631" s="79"/>
      <c r="I631" s="80" t="e">
        <f>E631-#REF!</f>
        <v>#REF!</v>
      </c>
      <c r="K631" s="79" t="e">
        <f>#REF!-F631</f>
        <v>#REF!</v>
      </c>
    </row>
    <row r="632" spans="1:11" s="3" customFormat="1" ht="16.8" hidden="1" customHeight="1" x14ac:dyDescent="0.3">
      <c r="A632" s="165"/>
      <c r="B632" s="147"/>
      <c r="C632" s="150"/>
      <c r="D632" s="123" t="s">
        <v>3</v>
      </c>
      <c r="E632" s="124">
        <v>0</v>
      </c>
      <c r="F632" s="124">
        <v>0</v>
      </c>
      <c r="G632" s="61" t="e">
        <f t="shared" si="69"/>
        <v>#DIV/0!</v>
      </c>
      <c r="H632" s="52"/>
      <c r="I632" s="53" t="e">
        <f>E632-#REF!</f>
        <v>#REF!</v>
      </c>
      <c r="K632" s="52" t="e">
        <f>#REF!-F632</f>
        <v>#REF!</v>
      </c>
    </row>
    <row r="633" spans="1:11" s="3" customFormat="1" ht="16.8" hidden="1" customHeight="1" x14ac:dyDescent="0.3">
      <c r="A633" s="165"/>
      <c r="B633" s="147"/>
      <c r="C633" s="150"/>
      <c r="D633" s="65" t="s">
        <v>17</v>
      </c>
      <c r="E633" s="66">
        <v>0</v>
      </c>
      <c r="F633" s="66">
        <v>0</v>
      </c>
      <c r="G633" s="61" t="e">
        <f t="shared" si="69"/>
        <v>#DIV/0!</v>
      </c>
      <c r="H633" s="52"/>
      <c r="I633" s="53" t="e">
        <f>E633-#REF!</f>
        <v>#REF!</v>
      </c>
      <c r="K633" s="52" t="e">
        <f>#REF!-F633</f>
        <v>#REF!</v>
      </c>
    </row>
    <row r="634" spans="1:11" x14ac:dyDescent="0.35">
      <c r="A634" s="165"/>
      <c r="B634" s="147"/>
      <c r="C634" s="149" t="s">
        <v>11</v>
      </c>
      <c r="D634" s="111" t="s">
        <v>1</v>
      </c>
      <c r="E634" s="129">
        <v>2645</v>
      </c>
      <c r="F634" s="129">
        <v>2639</v>
      </c>
      <c r="G634" s="130">
        <f t="shared" si="69"/>
        <v>0.99773156899810966</v>
      </c>
      <c r="H634" s="79"/>
      <c r="I634" s="80" t="e">
        <f>E634-#REF!</f>
        <v>#REF!</v>
      </c>
      <c r="K634" s="79" t="e">
        <f>#REF!-F634</f>
        <v>#REF!</v>
      </c>
    </row>
    <row r="635" spans="1:11" x14ac:dyDescent="0.35">
      <c r="A635" s="167"/>
      <c r="B635" s="148"/>
      <c r="C635" s="149"/>
      <c r="D635" s="111" t="s">
        <v>2</v>
      </c>
      <c r="E635" s="129">
        <f>E634-E636-E637</f>
        <v>2645</v>
      </c>
      <c r="F635" s="129">
        <f>F634-F636-F637</f>
        <v>2639</v>
      </c>
      <c r="G635" s="130">
        <f t="shared" si="69"/>
        <v>0.99773156899810966</v>
      </c>
      <c r="H635" s="79"/>
      <c r="I635" s="80" t="e">
        <f>E635-#REF!</f>
        <v>#REF!</v>
      </c>
      <c r="K635" s="79" t="e">
        <f>#REF!-F635</f>
        <v>#REF!</v>
      </c>
    </row>
    <row r="636" spans="1:11" s="3" customFormat="1" ht="16.8" hidden="1" customHeight="1" x14ac:dyDescent="0.3">
      <c r="A636" s="58"/>
      <c r="B636" s="107"/>
      <c r="C636" s="150"/>
      <c r="D636" s="123" t="s">
        <v>3</v>
      </c>
      <c r="E636" s="124">
        <v>0</v>
      </c>
      <c r="F636" s="124">
        <v>0</v>
      </c>
      <c r="G636" s="61" t="e">
        <f t="shared" si="69"/>
        <v>#DIV/0!</v>
      </c>
      <c r="H636" s="52"/>
      <c r="I636" s="53" t="e">
        <f>E636-#REF!</f>
        <v>#REF!</v>
      </c>
      <c r="K636" s="52" t="e">
        <f>#REF!-F636</f>
        <v>#REF!</v>
      </c>
    </row>
    <row r="637" spans="1:11" s="3" customFormat="1" ht="16.8" hidden="1" customHeight="1" x14ac:dyDescent="0.3">
      <c r="A637" s="58"/>
      <c r="B637" s="107"/>
      <c r="C637" s="150"/>
      <c r="D637" s="65" t="s">
        <v>17</v>
      </c>
      <c r="E637" s="66">
        <v>0</v>
      </c>
      <c r="F637" s="66">
        <v>0</v>
      </c>
      <c r="G637" s="61" t="e">
        <f t="shared" si="69"/>
        <v>#DIV/0!</v>
      </c>
      <c r="H637" s="52"/>
      <c r="I637" s="53" t="e">
        <f>E637-#REF!</f>
        <v>#REF!</v>
      </c>
      <c r="K637" s="52" t="e">
        <f>#REF!-F637</f>
        <v>#REF!</v>
      </c>
    </row>
    <row r="638" spans="1:11" x14ac:dyDescent="0.35">
      <c r="A638" s="163" t="s">
        <v>167</v>
      </c>
      <c r="B638" s="152" t="s">
        <v>181</v>
      </c>
      <c r="C638" s="149" t="s">
        <v>10</v>
      </c>
      <c r="D638" s="111" t="s">
        <v>1</v>
      </c>
      <c r="E638" s="129">
        <v>226460.79999999999</v>
      </c>
      <c r="F638" s="129">
        <v>144849.60000000001</v>
      </c>
      <c r="G638" s="130">
        <f t="shared" ref="G638:G641" si="70">F638/E638</f>
        <v>0.63962328138026547</v>
      </c>
      <c r="H638" s="79"/>
      <c r="I638" s="80" t="e">
        <f>E638-#REF!</f>
        <v>#REF!</v>
      </c>
      <c r="K638" s="79" t="e">
        <f>#REF!-F638</f>
        <v>#REF!</v>
      </c>
    </row>
    <row r="639" spans="1:11" ht="60.75" customHeight="1" x14ac:dyDescent="0.35">
      <c r="A639" s="163"/>
      <c r="B639" s="152"/>
      <c r="C639" s="149"/>
      <c r="D639" s="111" t="s">
        <v>2</v>
      </c>
      <c r="E639" s="129">
        <f>E638-E640-E641</f>
        <v>226460.79999999999</v>
      </c>
      <c r="F639" s="129">
        <f>F638-F640-F641</f>
        <v>144849.60000000001</v>
      </c>
      <c r="G639" s="130">
        <f t="shared" si="70"/>
        <v>0.63962328138026547</v>
      </c>
      <c r="H639" s="79"/>
      <c r="I639" s="80" t="e">
        <f>E639-#REF!</f>
        <v>#REF!</v>
      </c>
      <c r="K639" s="79" t="e">
        <f>#REF!-F639</f>
        <v>#REF!</v>
      </c>
    </row>
    <row r="640" spans="1:11" s="3" customFormat="1" ht="16.8" hidden="1" x14ac:dyDescent="0.3">
      <c r="A640" s="58"/>
      <c r="B640" s="154"/>
      <c r="C640" s="150"/>
      <c r="D640" s="123" t="s">
        <v>3</v>
      </c>
      <c r="E640" s="124">
        <v>0</v>
      </c>
      <c r="F640" s="124">
        <v>0</v>
      </c>
      <c r="G640" s="61" t="e">
        <f t="shared" si="70"/>
        <v>#DIV/0!</v>
      </c>
      <c r="H640" s="52"/>
      <c r="I640" s="53" t="e">
        <f>E640-#REF!</f>
        <v>#REF!</v>
      </c>
      <c r="K640" s="52" t="e">
        <f>#REF!-F640</f>
        <v>#REF!</v>
      </c>
    </row>
    <row r="641" spans="1:11" s="3" customFormat="1" ht="8.25" hidden="1" customHeight="1" x14ac:dyDescent="0.3">
      <c r="A641" s="58"/>
      <c r="B641" s="154"/>
      <c r="C641" s="150"/>
      <c r="D641" s="65" t="s">
        <v>17</v>
      </c>
      <c r="E641" s="66">
        <v>0</v>
      </c>
      <c r="F641" s="66">
        <v>0</v>
      </c>
      <c r="G641" s="61" t="e">
        <f t="shared" si="70"/>
        <v>#DIV/0!</v>
      </c>
      <c r="H641" s="52"/>
      <c r="I641" s="53" t="e">
        <f>E641-#REF!</f>
        <v>#REF!</v>
      </c>
      <c r="K641" s="52" t="e">
        <f>#REF!-F641</f>
        <v>#REF!</v>
      </c>
    </row>
    <row r="642" spans="1:11" x14ac:dyDescent="0.35">
      <c r="A642" s="163">
        <v>13</v>
      </c>
      <c r="B642" s="152" t="s">
        <v>77</v>
      </c>
      <c r="C642" s="152"/>
      <c r="D642" s="111" t="s">
        <v>1</v>
      </c>
      <c r="E642" s="129">
        <v>712897.3</v>
      </c>
      <c r="F642" s="129">
        <v>709122.4</v>
      </c>
      <c r="G642" s="130">
        <v>0.99470484738825626</v>
      </c>
      <c r="H642" s="79"/>
      <c r="I642" s="80" t="e">
        <f>E642-#REF!</f>
        <v>#REF!</v>
      </c>
      <c r="K642" s="79" t="e">
        <f>#REF!-F642</f>
        <v>#REF!</v>
      </c>
    </row>
    <row r="643" spans="1:11" x14ac:dyDescent="0.35">
      <c r="A643" s="163"/>
      <c r="B643" s="152"/>
      <c r="C643" s="152"/>
      <c r="D643" s="111" t="s">
        <v>2</v>
      </c>
      <c r="E643" s="129">
        <v>676522.8</v>
      </c>
      <c r="F643" s="129">
        <v>677868.8</v>
      </c>
      <c r="G643" s="130">
        <v>1.0019895855690304</v>
      </c>
      <c r="H643" s="79"/>
      <c r="I643" s="80" t="e">
        <f>E643-#REF!</f>
        <v>#REF!</v>
      </c>
      <c r="K643" s="79" t="e">
        <f>#REF!-F643</f>
        <v>#REF!</v>
      </c>
    </row>
    <row r="644" spans="1:11" x14ac:dyDescent="0.35">
      <c r="A644" s="163"/>
      <c r="B644" s="152"/>
      <c r="C644" s="152"/>
      <c r="D644" s="111" t="s">
        <v>3</v>
      </c>
      <c r="E644" s="129">
        <v>20187</v>
      </c>
      <c r="F644" s="129">
        <v>17432.7</v>
      </c>
      <c r="G644" s="130">
        <v>0.86356070738594148</v>
      </c>
      <c r="H644" s="79"/>
      <c r="I644" s="80" t="e">
        <f>E644-#REF!</f>
        <v>#REF!</v>
      </c>
      <c r="K644" s="79" t="e">
        <f>#REF!-F644</f>
        <v>#REF!</v>
      </c>
    </row>
    <row r="645" spans="1:11" x14ac:dyDescent="0.35">
      <c r="A645" s="163"/>
      <c r="B645" s="152"/>
      <c r="C645" s="152"/>
      <c r="D645" s="111" t="s">
        <v>17</v>
      </c>
      <c r="E645" s="129">
        <v>16187.5</v>
      </c>
      <c r="F645" s="129">
        <v>13820.9</v>
      </c>
      <c r="G645" s="130">
        <v>0.85380077220077222</v>
      </c>
      <c r="H645" s="79"/>
      <c r="I645" s="80" t="e">
        <f>E645-#REF!</f>
        <v>#REF!</v>
      </c>
      <c r="K645" s="79" t="e">
        <f>#REF!-F645</f>
        <v>#REF!</v>
      </c>
    </row>
    <row r="646" spans="1:11" s="5" customFormat="1" ht="16.8" hidden="1" customHeight="1" x14ac:dyDescent="0.3">
      <c r="A646" s="109"/>
      <c r="B646" s="35"/>
      <c r="C646" s="36"/>
      <c r="D646" s="113"/>
      <c r="E646" s="114">
        <f>E658+E662+E666+E668+E671+E675+E679</f>
        <v>712897.3</v>
      </c>
      <c r="F646" s="114">
        <f>F658+F662+F666+F668+F671+F675+F679</f>
        <v>709122.4</v>
      </c>
      <c r="I646" s="46" t="e">
        <f>E646-#REF!</f>
        <v>#REF!</v>
      </c>
      <c r="K646" s="47" t="e">
        <f>#REF!-F646</f>
        <v>#REF!</v>
      </c>
    </row>
    <row r="647" spans="1:11" s="5" customFormat="1" ht="16.8" hidden="1" customHeight="1" x14ac:dyDescent="0.3">
      <c r="A647" s="109"/>
      <c r="B647" s="35"/>
      <c r="C647" s="36"/>
      <c r="D647" s="10"/>
      <c r="E647" s="11">
        <f>E659+E663+E667+E669+E672+E676+E680</f>
        <v>676522.8</v>
      </c>
      <c r="F647" s="11">
        <f>F659+F663+F667+F669+F672+F676+F680</f>
        <v>677868.79999999993</v>
      </c>
      <c r="I647" s="46" t="e">
        <f>E647-#REF!</f>
        <v>#REF!</v>
      </c>
      <c r="K647" s="47" t="e">
        <f>#REF!-F647</f>
        <v>#REF!</v>
      </c>
    </row>
    <row r="648" spans="1:11" s="5" customFormat="1" ht="16.8" hidden="1" customHeight="1" x14ac:dyDescent="0.3">
      <c r="A648" s="109"/>
      <c r="B648" s="35"/>
      <c r="C648" s="36"/>
      <c r="D648" s="10"/>
      <c r="E648" s="11" t="e">
        <f>E660+E664+#REF!+E670+E673+E677+E681</f>
        <v>#REF!</v>
      </c>
      <c r="F648" s="11" t="e">
        <f>F660+F664+#REF!+F670+F673+F677+F681</f>
        <v>#REF!</v>
      </c>
      <c r="I648" s="46" t="e">
        <f>E648-#REF!</f>
        <v>#REF!</v>
      </c>
      <c r="K648" s="47" t="e">
        <f>#REF!-F648</f>
        <v>#REF!</v>
      </c>
    </row>
    <row r="649" spans="1:11" s="5" customFormat="1" ht="16.8" hidden="1" customHeight="1" x14ac:dyDescent="0.3">
      <c r="A649" s="109"/>
      <c r="B649" s="35"/>
      <c r="C649" s="36"/>
      <c r="D649" s="10"/>
      <c r="E649" s="11" t="e">
        <f>E661+E665+#REF!+#REF!+E674+E678+E682</f>
        <v>#REF!</v>
      </c>
      <c r="F649" s="11" t="e">
        <f>F661+F665+#REF!+#REF!+F674+F678+F682</f>
        <v>#REF!</v>
      </c>
      <c r="I649" s="46" t="e">
        <f>E649-#REF!</f>
        <v>#REF!</v>
      </c>
      <c r="K649" s="47" t="e">
        <f>#REF!-F649</f>
        <v>#REF!</v>
      </c>
    </row>
    <row r="650" spans="1:11" s="5" customFormat="1" ht="16.8" hidden="1" customHeight="1" x14ac:dyDescent="0.3">
      <c r="A650" s="109"/>
      <c r="B650" s="27"/>
      <c r="C650" s="28"/>
      <c r="D650" s="9"/>
      <c r="E650" s="12">
        <f t="shared" ref="E650:E653" si="71">E646-E642</f>
        <v>0</v>
      </c>
      <c r="F650" s="12">
        <f>F642-F646</f>
        <v>0</v>
      </c>
      <c r="I650" s="46" t="e">
        <f>E650-#REF!</f>
        <v>#REF!</v>
      </c>
      <c r="K650" s="47" t="e">
        <f>#REF!-F650</f>
        <v>#REF!</v>
      </c>
    </row>
    <row r="651" spans="1:11" s="5" customFormat="1" ht="16.8" hidden="1" customHeight="1" x14ac:dyDescent="0.3">
      <c r="A651" s="109"/>
      <c r="B651" s="27"/>
      <c r="C651" s="28"/>
      <c r="D651" s="9"/>
      <c r="E651" s="12">
        <f t="shared" si="71"/>
        <v>0</v>
      </c>
      <c r="F651" s="12">
        <f>F643-F647</f>
        <v>0</v>
      </c>
      <c r="I651" s="46" t="e">
        <f>E651-#REF!</f>
        <v>#REF!</v>
      </c>
      <c r="K651" s="47" t="e">
        <f>#REF!-F651</f>
        <v>#REF!</v>
      </c>
    </row>
    <row r="652" spans="1:11" s="5" customFormat="1" ht="16.8" hidden="1" customHeight="1" x14ac:dyDescent="0.3">
      <c r="A652" s="109"/>
      <c r="B652" s="27"/>
      <c r="C652" s="28"/>
      <c r="D652" s="9"/>
      <c r="E652" s="12" t="e">
        <f t="shared" si="71"/>
        <v>#REF!</v>
      </c>
      <c r="F652" s="12" t="e">
        <f>F644-F648</f>
        <v>#REF!</v>
      </c>
      <c r="I652" s="46" t="e">
        <f>E652-#REF!</f>
        <v>#REF!</v>
      </c>
      <c r="K652" s="47" t="e">
        <f>#REF!-F652</f>
        <v>#REF!</v>
      </c>
    </row>
    <row r="653" spans="1:11" s="5" customFormat="1" ht="16.8" hidden="1" customHeight="1" x14ac:dyDescent="0.3">
      <c r="A653" s="109"/>
      <c r="B653" s="25"/>
      <c r="C653" s="26"/>
      <c r="D653" s="63"/>
      <c r="E653" s="64" t="e">
        <f t="shared" si="71"/>
        <v>#REF!</v>
      </c>
      <c r="F653" s="64" t="e">
        <f>F645-F649</f>
        <v>#REF!</v>
      </c>
      <c r="I653" s="46" t="e">
        <f>E653-#REF!</f>
        <v>#REF!</v>
      </c>
      <c r="K653" s="47" t="e">
        <f>#REF!-F653</f>
        <v>#REF!</v>
      </c>
    </row>
    <row r="654" spans="1:11" x14ac:dyDescent="0.35">
      <c r="A654" s="163" t="s">
        <v>168</v>
      </c>
      <c r="B654" s="152" t="s">
        <v>78</v>
      </c>
      <c r="C654" s="143"/>
      <c r="D654" s="111" t="s">
        <v>1</v>
      </c>
      <c r="E654" s="129">
        <f t="shared" ref="E654:F657" si="72">E658+E662</f>
        <v>13643.900000000001</v>
      </c>
      <c r="F654" s="129">
        <f t="shared" si="72"/>
        <v>12952.199999999999</v>
      </c>
      <c r="G654" s="130">
        <f t="shared" ref="G654:G686" si="73">F654/E654</f>
        <v>0.9493033516809708</v>
      </c>
      <c r="H654" s="79"/>
      <c r="I654" s="80" t="e">
        <f>E654-#REF!</f>
        <v>#REF!</v>
      </c>
      <c r="K654" s="79" t="e">
        <f>#REF!-F654</f>
        <v>#REF!</v>
      </c>
    </row>
    <row r="655" spans="1:11" x14ac:dyDescent="0.35">
      <c r="A655" s="163"/>
      <c r="B655" s="152"/>
      <c r="C655" s="144"/>
      <c r="D655" s="111" t="s">
        <v>2</v>
      </c>
      <c r="E655" s="129">
        <f t="shared" si="72"/>
        <v>13628.6</v>
      </c>
      <c r="F655" s="129">
        <f>F659+F663</f>
        <v>12936.9</v>
      </c>
      <c r="G655" s="130">
        <f t="shared" si="73"/>
        <v>0.94924643763849548</v>
      </c>
      <c r="H655" s="79"/>
      <c r="I655" s="80" t="e">
        <f>E655-#REF!</f>
        <v>#REF!</v>
      </c>
      <c r="K655" s="79" t="e">
        <f>#REF!-F655</f>
        <v>#REF!</v>
      </c>
    </row>
    <row r="656" spans="1:11" x14ac:dyDescent="0.35">
      <c r="A656" s="163"/>
      <c r="B656" s="152"/>
      <c r="C656" s="145"/>
      <c r="D656" s="111" t="s">
        <v>3</v>
      </c>
      <c r="E656" s="129">
        <f t="shared" si="72"/>
        <v>15.3</v>
      </c>
      <c r="F656" s="129">
        <v>15.3</v>
      </c>
      <c r="G656" s="130">
        <f t="shared" si="73"/>
        <v>1</v>
      </c>
      <c r="H656" s="79"/>
      <c r="I656" s="80" t="e">
        <f>E656-#REF!</f>
        <v>#REF!</v>
      </c>
      <c r="K656" s="79" t="e">
        <f>#REF!-F656</f>
        <v>#REF!</v>
      </c>
    </row>
    <row r="657" spans="1:11" s="3" customFormat="1" ht="16.8" hidden="1" customHeight="1" x14ac:dyDescent="0.3">
      <c r="A657" s="164"/>
      <c r="B657" s="154"/>
      <c r="C657" s="106"/>
      <c r="D657" s="135" t="s">
        <v>17</v>
      </c>
      <c r="E657" s="136">
        <f t="shared" si="72"/>
        <v>0</v>
      </c>
      <c r="F657" s="136">
        <f t="shared" si="72"/>
        <v>0</v>
      </c>
      <c r="G657" s="61" t="e">
        <f t="shared" si="73"/>
        <v>#DIV/0!</v>
      </c>
      <c r="H657" s="52"/>
      <c r="I657" s="53" t="e">
        <f>E657-#REF!</f>
        <v>#REF!</v>
      </c>
      <c r="K657" s="52" t="e">
        <f>#REF!-F657</f>
        <v>#REF!</v>
      </c>
    </row>
    <row r="658" spans="1:11" x14ac:dyDescent="0.35">
      <c r="A658" s="163"/>
      <c r="B658" s="152"/>
      <c r="C658" s="149" t="s">
        <v>5</v>
      </c>
      <c r="D658" s="111" t="s">
        <v>1</v>
      </c>
      <c r="E658" s="129">
        <v>1610.7</v>
      </c>
      <c r="F658" s="129">
        <v>1046.8</v>
      </c>
      <c r="G658" s="130">
        <f t="shared" si="73"/>
        <v>0.64990376854783627</v>
      </c>
      <c r="H658" s="79"/>
      <c r="I658" s="80" t="e">
        <f>E658-#REF!</f>
        <v>#REF!</v>
      </c>
      <c r="K658" s="79" t="e">
        <f>#REF!-F658</f>
        <v>#REF!</v>
      </c>
    </row>
    <row r="659" spans="1:11" x14ac:dyDescent="0.35">
      <c r="A659" s="163"/>
      <c r="B659" s="152"/>
      <c r="C659" s="149"/>
      <c r="D659" s="111" t="s">
        <v>2</v>
      </c>
      <c r="E659" s="129">
        <f>E658-E660-E661</f>
        <v>1595.4</v>
      </c>
      <c r="F659" s="129">
        <f>F658-F660-F661</f>
        <v>1031.5</v>
      </c>
      <c r="G659" s="130">
        <f t="shared" si="73"/>
        <v>0.64654632067193174</v>
      </c>
      <c r="H659" s="79"/>
      <c r="I659" s="80" t="e">
        <f>E659-#REF!</f>
        <v>#REF!</v>
      </c>
      <c r="K659" s="79" t="e">
        <f>#REF!-F659</f>
        <v>#REF!</v>
      </c>
    </row>
    <row r="660" spans="1:11" x14ac:dyDescent="0.35">
      <c r="A660" s="163"/>
      <c r="B660" s="152"/>
      <c r="C660" s="149"/>
      <c r="D660" s="111" t="s">
        <v>3</v>
      </c>
      <c r="E660" s="129">
        <v>15.3</v>
      </c>
      <c r="F660" s="129">
        <v>15.3</v>
      </c>
      <c r="G660" s="130">
        <f t="shared" si="73"/>
        <v>1</v>
      </c>
      <c r="H660" s="79"/>
      <c r="I660" s="80" t="e">
        <f>E660-#REF!</f>
        <v>#REF!</v>
      </c>
      <c r="K660" s="79" t="e">
        <f>#REF!-F660</f>
        <v>#REF!</v>
      </c>
    </row>
    <row r="661" spans="1:11" s="3" customFormat="1" ht="16.8" hidden="1" customHeight="1" x14ac:dyDescent="0.3">
      <c r="A661" s="164"/>
      <c r="B661" s="154"/>
      <c r="C661" s="188"/>
      <c r="D661" s="135" t="s">
        <v>17</v>
      </c>
      <c r="E661" s="136">
        <v>0</v>
      </c>
      <c r="F661" s="136">
        <v>0</v>
      </c>
      <c r="G661" s="61" t="e">
        <f t="shared" si="73"/>
        <v>#DIV/0!</v>
      </c>
      <c r="H661" s="52"/>
      <c r="I661" s="53" t="e">
        <f>E661-#REF!</f>
        <v>#REF!</v>
      </c>
      <c r="K661" s="52" t="e">
        <f>#REF!-F661</f>
        <v>#REF!</v>
      </c>
    </row>
    <row r="662" spans="1:11" x14ac:dyDescent="0.35">
      <c r="A662" s="163"/>
      <c r="B662" s="152"/>
      <c r="C662" s="149" t="s">
        <v>4</v>
      </c>
      <c r="D662" s="111" t="s">
        <v>1</v>
      </c>
      <c r="E662" s="129">
        <v>12033.2</v>
      </c>
      <c r="F662" s="129">
        <v>11905.4</v>
      </c>
      <c r="G662" s="130">
        <f t="shared" si="73"/>
        <v>0.98937938370508249</v>
      </c>
      <c r="H662" s="79"/>
      <c r="I662" s="80" t="e">
        <f>E662-#REF!</f>
        <v>#REF!</v>
      </c>
      <c r="K662" s="79" t="e">
        <f>#REF!-F662</f>
        <v>#REF!</v>
      </c>
    </row>
    <row r="663" spans="1:11" x14ac:dyDescent="0.35">
      <c r="A663" s="163"/>
      <c r="B663" s="152"/>
      <c r="C663" s="149"/>
      <c r="D663" s="111" t="s">
        <v>2</v>
      </c>
      <c r="E663" s="129">
        <f>E662-E664-E665</f>
        <v>12033.2</v>
      </c>
      <c r="F663" s="129">
        <f>F662-F664-F665</f>
        <v>11905.4</v>
      </c>
      <c r="G663" s="130">
        <f t="shared" si="73"/>
        <v>0.98937938370508249</v>
      </c>
      <c r="H663" s="79"/>
      <c r="I663" s="80" t="e">
        <f>E663-#REF!</f>
        <v>#REF!</v>
      </c>
      <c r="K663" s="79" t="e">
        <f>#REF!-F663</f>
        <v>#REF!</v>
      </c>
    </row>
    <row r="664" spans="1:11" s="3" customFormat="1" ht="16.8" hidden="1" customHeight="1" x14ac:dyDescent="0.3">
      <c r="A664" s="109"/>
      <c r="B664" s="154"/>
      <c r="C664" s="188"/>
      <c r="D664" s="123" t="s">
        <v>3</v>
      </c>
      <c r="E664" s="124">
        <v>0</v>
      </c>
      <c r="F664" s="124">
        <v>0</v>
      </c>
      <c r="G664" s="61" t="e">
        <f t="shared" si="73"/>
        <v>#DIV/0!</v>
      </c>
      <c r="H664" s="52"/>
      <c r="I664" s="53" t="e">
        <f>E664-#REF!</f>
        <v>#REF!</v>
      </c>
      <c r="K664" s="52" t="e">
        <f>#REF!-F664</f>
        <v>#REF!</v>
      </c>
    </row>
    <row r="665" spans="1:11" s="3" customFormat="1" ht="16.8" hidden="1" customHeight="1" x14ac:dyDescent="0.3">
      <c r="A665" s="109"/>
      <c r="B665" s="154"/>
      <c r="C665" s="188"/>
      <c r="D665" s="65" t="s">
        <v>17</v>
      </c>
      <c r="E665" s="66">
        <v>0</v>
      </c>
      <c r="F665" s="66">
        <v>0</v>
      </c>
      <c r="G665" s="61" t="e">
        <f t="shared" si="73"/>
        <v>#DIV/0!</v>
      </c>
      <c r="H665" s="52"/>
      <c r="I665" s="53" t="e">
        <f>E665-#REF!</f>
        <v>#REF!</v>
      </c>
      <c r="K665" s="52" t="e">
        <f>#REF!-F665</f>
        <v>#REF!</v>
      </c>
    </row>
    <row r="666" spans="1:11" x14ac:dyDescent="0.35">
      <c r="A666" s="163" t="s">
        <v>169</v>
      </c>
      <c r="B666" s="152" t="s">
        <v>186</v>
      </c>
      <c r="C666" s="149" t="s">
        <v>4</v>
      </c>
      <c r="D666" s="111" t="s">
        <v>1</v>
      </c>
      <c r="E666" s="129">
        <v>80505</v>
      </c>
      <c r="F666" s="129">
        <v>80429.7</v>
      </c>
      <c r="G666" s="130">
        <v>0.99906465436929381</v>
      </c>
      <c r="H666" s="79"/>
      <c r="I666" s="80" t="e">
        <f>E666-#REF!</f>
        <v>#REF!</v>
      </c>
      <c r="K666" s="79" t="e">
        <f>#REF!-F666</f>
        <v>#REF!</v>
      </c>
    </row>
    <row r="667" spans="1:11" ht="81.75" customHeight="1" x14ac:dyDescent="0.35">
      <c r="A667" s="163"/>
      <c r="B667" s="152"/>
      <c r="C667" s="149"/>
      <c r="D667" s="111" t="s">
        <v>2</v>
      </c>
      <c r="E667" s="129">
        <v>80505</v>
      </c>
      <c r="F667" s="129">
        <v>80429.7</v>
      </c>
      <c r="G667" s="130">
        <v>0.99906465436929381</v>
      </c>
      <c r="H667" s="79"/>
      <c r="I667" s="80" t="e">
        <f>E667-#REF!</f>
        <v>#REF!</v>
      </c>
      <c r="K667" s="79" t="e">
        <f>#REF!-F667</f>
        <v>#REF!</v>
      </c>
    </row>
    <row r="668" spans="1:11" x14ac:dyDescent="0.35">
      <c r="A668" s="163" t="s">
        <v>170</v>
      </c>
      <c r="B668" s="152" t="s">
        <v>182</v>
      </c>
      <c r="C668" s="149" t="s">
        <v>4</v>
      </c>
      <c r="D668" s="111" t="s">
        <v>1</v>
      </c>
      <c r="E668" s="129">
        <v>320282.5</v>
      </c>
      <c r="F668" s="129">
        <v>320158.5</v>
      </c>
      <c r="G668" s="130">
        <v>0.99961284178810894</v>
      </c>
      <c r="H668" s="79"/>
      <c r="I668" s="80" t="e">
        <f>E668-#REF!</f>
        <v>#REF!</v>
      </c>
      <c r="K668" s="79" t="e">
        <f>#REF!-F668</f>
        <v>#REF!</v>
      </c>
    </row>
    <row r="669" spans="1:11" ht="120.6" customHeight="1" x14ac:dyDescent="0.35">
      <c r="A669" s="163"/>
      <c r="B669" s="152"/>
      <c r="C669" s="149"/>
      <c r="D669" s="111" t="s">
        <v>2</v>
      </c>
      <c r="E669" s="129">
        <v>320282.5</v>
      </c>
      <c r="F669" s="129">
        <v>320158.5</v>
      </c>
      <c r="G669" s="130">
        <v>0.99961284178810894</v>
      </c>
      <c r="H669" s="79"/>
      <c r="I669" s="80" t="e">
        <f>E669-#REF!</f>
        <v>#REF!</v>
      </c>
      <c r="K669" s="79" t="e">
        <f>#REF!-F669</f>
        <v>#REF!</v>
      </c>
    </row>
    <row r="670" spans="1:11" s="3" customFormat="1" ht="16.8" hidden="1" customHeight="1" x14ac:dyDescent="0.3">
      <c r="A670" s="164"/>
      <c r="B670" s="154"/>
      <c r="C670" s="188"/>
      <c r="D670" s="135" t="s">
        <v>3</v>
      </c>
      <c r="E670" s="136">
        <v>0</v>
      </c>
      <c r="F670" s="136">
        <v>0</v>
      </c>
      <c r="G670" s="61" t="e">
        <f t="shared" si="73"/>
        <v>#DIV/0!</v>
      </c>
      <c r="H670" s="52"/>
      <c r="I670" s="53" t="e">
        <f>E670-#REF!</f>
        <v>#REF!</v>
      </c>
      <c r="K670" s="52" t="e">
        <f>#REF!-F670</f>
        <v>#REF!</v>
      </c>
    </row>
    <row r="671" spans="1:11" x14ac:dyDescent="0.35">
      <c r="A671" s="163" t="s">
        <v>171</v>
      </c>
      <c r="B671" s="152" t="s">
        <v>79</v>
      </c>
      <c r="C671" s="149" t="s">
        <v>15</v>
      </c>
      <c r="D671" s="111" t="s">
        <v>1</v>
      </c>
      <c r="E671" s="129">
        <v>8764.7000000000007</v>
      </c>
      <c r="F671" s="129">
        <v>8764.7000000000007</v>
      </c>
      <c r="G671" s="130">
        <f t="shared" si="73"/>
        <v>1</v>
      </c>
      <c r="H671" s="79"/>
      <c r="I671" s="80" t="e">
        <f>E671-#REF!</f>
        <v>#REF!</v>
      </c>
      <c r="K671" s="79" t="e">
        <f>#REF!-F671</f>
        <v>#REF!</v>
      </c>
    </row>
    <row r="672" spans="1:11" ht="51" customHeight="1" x14ac:dyDescent="0.35">
      <c r="A672" s="163"/>
      <c r="B672" s="152"/>
      <c r="C672" s="149"/>
      <c r="D672" s="111" t="s">
        <v>2</v>
      </c>
      <c r="E672" s="129">
        <f>E671-E673-E674</f>
        <v>8764.7000000000007</v>
      </c>
      <c r="F672" s="129">
        <f>F671-F673-F674</f>
        <v>8764.7000000000007</v>
      </c>
      <c r="G672" s="130">
        <f t="shared" si="73"/>
        <v>1</v>
      </c>
      <c r="H672" s="79"/>
      <c r="I672" s="80" t="e">
        <f>E672-#REF!</f>
        <v>#REF!</v>
      </c>
      <c r="K672" s="79" t="e">
        <f>#REF!-F672</f>
        <v>#REF!</v>
      </c>
    </row>
    <row r="673" spans="1:11" s="3" customFormat="1" ht="16.8" hidden="1" customHeight="1" x14ac:dyDescent="0.3">
      <c r="A673" s="109"/>
      <c r="B673" s="154"/>
      <c r="C673" s="150"/>
      <c r="D673" s="123" t="s">
        <v>3</v>
      </c>
      <c r="E673" s="124">
        <v>0</v>
      </c>
      <c r="F673" s="124">
        <v>0</v>
      </c>
      <c r="G673" s="61" t="e">
        <f t="shared" si="73"/>
        <v>#DIV/0!</v>
      </c>
      <c r="H673" s="52"/>
      <c r="I673" s="53" t="e">
        <f>E673-#REF!</f>
        <v>#REF!</v>
      </c>
      <c r="K673" s="52" t="e">
        <f>#REF!-F673</f>
        <v>#REF!</v>
      </c>
    </row>
    <row r="674" spans="1:11" s="3" customFormat="1" ht="16.8" hidden="1" customHeight="1" x14ac:dyDescent="0.3">
      <c r="A674" s="109"/>
      <c r="B674" s="154"/>
      <c r="C674" s="150"/>
      <c r="D674" s="65" t="s">
        <v>17</v>
      </c>
      <c r="E674" s="66">
        <v>0</v>
      </c>
      <c r="F674" s="66">
        <v>0</v>
      </c>
      <c r="G674" s="61" t="e">
        <f t="shared" si="73"/>
        <v>#DIV/0!</v>
      </c>
      <c r="H674" s="52"/>
      <c r="I674" s="53" t="e">
        <f>E674-#REF!</f>
        <v>#REF!</v>
      </c>
      <c r="K674" s="52" t="e">
        <f>#REF!-F674</f>
        <v>#REF!</v>
      </c>
    </row>
    <row r="675" spans="1:11" x14ac:dyDescent="0.35">
      <c r="A675" s="163" t="s">
        <v>172</v>
      </c>
      <c r="B675" s="152" t="s">
        <v>80</v>
      </c>
      <c r="C675" s="149" t="s">
        <v>4</v>
      </c>
      <c r="D675" s="111" t="s">
        <v>1</v>
      </c>
      <c r="E675" s="129">
        <v>40</v>
      </c>
      <c r="F675" s="129">
        <v>40</v>
      </c>
      <c r="G675" s="130">
        <f t="shared" si="73"/>
        <v>1</v>
      </c>
      <c r="H675" s="79"/>
      <c r="I675" s="80" t="e">
        <f>E675-#REF!</f>
        <v>#REF!</v>
      </c>
      <c r="K675" s="79" t="e">
        <f>#REF!-F675</f>
        <v>#REF!</v>
      </c>
    </row>
    <row r="676" spans="1:11" ht="46.5" customHeight="1" x14ac:dyDescent="0.35">
      <c r="A676" s="163"/>
      <c r="B676" s="152"/>
      <c r="C676" s="149"/>
      <c r="D676" s="111" t="s">
        <v>2</v>
      </c>
      <c r="E676" s="129">
        <f>E675-E677-E678</f>
        <v>40</v>
      </c>
      <c r="F676" s="129">
        <f>F675-F677-F678</f>
        <v>40</v>
      </c>
      <c r="G676" s="130">
        <f t="shared" si="73"/>
        <v>1</v>
      </c>
      <c r="H676" s="79"/>
      <c r="I676" s="80" t="e">
        <f>E676-#REF!</f>
        <v>#REF!</v>
      </c>
      <c r="K676" s="79" t="e">
        <f>#REF!-F676</f>
        <v>#REF!</v>
      </c>
    </row>
    <row r="677" spans="1:11" s="3" customFormat="1" ht="16.8" hidden="1" customHeight="1" x14ac:dyDescent="0.3">
      <c r="A677" s="109"/>
      <c r="B677" s="154"/>
      <c r="C677" s="150"/>
      <c r="D677" s="123" t="s">
        <v>3</v>
      </c>
      <c r="E677" s="124">
        <v>0</v>
      </c>
      <c r="F677" s="124">
        <v>0</v>
      </c>
      <c r="G677" s="61" t="e">
        <f t="shared" si="73"/>
        <v>#DIV/0!</v>
      </c>
      <c r="H677" s="52"/>
      <c r="I677" s="53" t="e">
        <f>E677-#REF!</f>
        <v>#REF!</v>
      </c>
      <c r="K677" s="52" t="e">
        <f>#REF!-F677</f>
        <v>#REF!</v>
      </c>
    </row>
    <row r="678" spans="1:11" s="3" customFormat="1" ht="16.8" hidden="1" customHeight="1" x14ac:dyDescent="0.3">
      <c r="A678" s="109"/>
      <c r="B678" s="154"/>
      <c r="C678" s="150"/>
      <c r="D678" s="65" t="s">
        <v>17</v>
      </c>
      <c r="E678" s="66">
        <v>0</v>
      </c>
      <c r="F678" s="66">
        <v>0</v>
      </c>
      <c r="G678" s="61" t="e">
        <f t="shared" si="73"/>
        <v>#DIV/0!</v>
      </c>
      <c r="H678" s="52"/>
      <c r="I678" s="53" t="e">
        <f>E678-#REF!</f>
        <v>#REF!</v>
      </c>
      <c r="K678" s="52" t="e">
        <f>#REF!-F678</f>
        <v>#REF!</v>
      </c>
    </row>
    <row r="679" spans="1:11" x14ac:dyDescent="0.35">
      <c r="A679" s="163" t="s">
        <v>173</v>
      </c>
      <c r="B679" s="152" t="s">
        <v>109</v>
      </c>
      <c r="C679" s="149" t="s">
        <v>4</v>
      </c>
      <c r="D679" s="111" t="s">
        <v>1</v>
      </c>
      <c r="E679" s="129">
        <v>289661.2</v>
      </c>
      <c r="F679" s="129">
        <v>286777.3</v>
      </c>
      <c r="G679" s="130">
        <f t="shared" si="73"/>
        <v>0.99004388575342495</v>
      </c>
      <c r="H679" s="79"/>
      <c r="I679" s="80" t="e">
        <f>E679-#REF!</f>
        <v>#REF!</v>
      </c>
      <c r="K679" s="79" t="e">
        <f>#REF!-F679</f>
        <v>#REF!</v>
      </c>
    </row>
    <row r="680" spans="1:11" x14ac:dyDescent="0.35">
      <c r="A680" s="163"/>
      <c r="B680" s="152"/>
      <c r="C680" s="149"/>
      <c r="D680" s="111" t="s">
        <v>2</v>
      </c>
      <c r="E680" s="129">
        <f>E679-E681-E682</f>
        <v>253302</v>
      </c>
      <c r="F680" s="129">
        <f>F679-F681-F682</f>
        <v>255538.99999999997</v>
      </c>
      <c r="G680" s="130">
        <f t="shared" si="73"/>
        <v>1.0088313554571222</v>
      </c>
      <c r="H680" s="79"/>
      <c r="I680" s="80" t="e">
        <f>E680-#REF!</f>
        <v>#REF!</v>
      </c>
      <c r="K680" s="79" t="e">
        <f>#REF!-F680</f>
        <v>#REF!</v>
      </c>
    </row>
    <row r="681" spans="1:11" x14ac:dyDescent="0.35">
      <c r="A681" s="163"/>
      <c r="B681" s="152"/>
      <c r="C681" s="149"/>
      <c r="D681" s="111" t="s">
        <v>3</v>
      </c>
      <c r="E681" s="129">
        <v>20171.7</v>
      </c>
      <c r="F681" s="129">
        <v>17417.400000000001</v>
      </c>
      <c r="G681" s="130">
        <f t="shared" si="73"/>
        <v>0.86345721976828926</v>
      </c>
      <c r="H681" s="79"/>
      <c r="I681" s="80" t="e">
        <f>E681-#REF!</f>
        <v>#REF!</v>
      </c>
      <c r="K681" s="79" t="e">
        <f>#REF!-F681</f>
        <v>#REF!</v>
      </c>
    </row>
    <row r="682" spans="1:11" x14ac:dyDescent="0.35">
      <c r="A682" s="163"/>
      <c r="B682" s="152"/>
      <c r="C682" s="149"/>
      <c r="D682" s="111" t="s">
        <v>17</v>
      </c>
      <c r="E682" s="129">
        <v>16187.5</v>
      </c>
      <c r="F682" s="129">
        <v>13820.9</v>
      </c>
      <c r="G682" s="130">
        <f t="shared" si="73"/>
        <v>0.85380077220077222</v>
      </c>
      <c r="H682" s="79"/>
      <c r="I682" s="80" t="e">
        <f>E682-#REF!</f>
        <v>#REF!</v>
      </c>
      <c r="K682" s="79" t="e">
        <f>#REF!-F682</f>
        <v>#REF!</v>
      </c>
    </row>
    <row r="683" spans="1:11" x14ac:dyDescent="0.35">
      <c r="A683" s="163">
        <v>14</v>
      </c>
      <c r="B683" s="152" t="s">
        <v>183</v>
      </c>
      <c r="C683" s="152"/>
      <c r="D683" s="111" t="s">
        <v>1</v>
      </c>
      <c r="E683" s="129">
        <f>E695</f>
        <v>364344.3</v>
      </c>
      <c r="F683" s="129">
        <f>F695</f>
        <v>339624.9</v>
      </c>
      <c r="G683" s="130">
        <f t="shared" si="73"/>
        <v>0.93215373480523789</v>
      </c>
      <c r="H683" s="79"/>
      <c r="I683" s="80" t="e">
        <f>E683-#REF!</f>
        <v>#REF!</v>
      </c>
      <c r="K683" s="79" t="e">
        <f>#REF!-F683</f>
        <v>#REF!</v>
      </c>
    </row>
    <row r="684" spans="1:11" x14ac:dyDescent="0.35">
      <c r="A684" s="163"/>
      <c r="B684" s="152"/>
      <c r="C684" s="152"/>
      <c r="D684" s="111" t="s">
        <v>2</v>
      </c>
      <c r="E684" s="129">
        <f t="shared" ref="E684:F686" si="74">E700+E704+E708</f>
        <v>165464.09999999998</v>
      </c>
      <c r="F684" s="129">
        <f t="shared" si="74"/>
        <v>153104.5</v>
      </c>
      <c r="G684" s="130">
        <f t="shared" si="73"/>
        <v>0.92530343440057405</v>
      </c>
      <c r="H684" s="79"/>
      <c r="I684" s="80" t="e">
        <f>E684-#REF!</f>
        <v>#REF!</v>
      </c>
      <c r="K684" s="79" t="e">
        <f>#REF!-F684</f>
        <v>#REF!</v>
      </c>
    </row>
    <row r="685" spans="1:11" x14ac:dyDescent="0.35">
      <c r="A685" s="163"/>
      <c r="B685" s="152"/>
      <c r="C685" s="152"/>
      <c r="D685" s="111" t="s">
        <v>3</v>
      </c>
      <c r="E685" s="129">
        <f t="shared" si="74"/>
        <v>122892.2</v>
      </c>
      <c r="F685" s="129">
        <f t="shared" si="74"/>
        <v>110532.4</v>
      </c>
      <c r="G685" s="130">
        <f t="shared" si="73"/>
        <v>0.89942567551073216</v>
      </c>
      <c r="H685" s="79"/>
      <c r="I685" s="80" t="e">
        <f>E685-#REF!</f>
        <v>#REF!</v>
      </c>
      <c r="K685" s="79" t="e">
        <f>#REF!-F685</f>
        <v>#REF!</v>
      </c>
    </row>
    <row r="686" spans="1:11" x14ac:dyDescent="0.35">
      <c r="A686" s="163"/>
      <c r="B686" s="152"/>
      <c r="C686" s="152"/>
      <c r="D686" s="111" t="s">
        <v>17</v>
      </c>
      <c r="E686" s="129">
        <f t="shared" si="74"/>
        <v>75988</v>
      </c>
      <c r="F686" s="129">
        <f t="shared" si="74"/>
        <v>75988</v>
      </c>
      <c r="G686" s="130">
        <f t="shared" si="73"/>
        <v>1</v>
      </c>
      <c r="H686" s="79"/>
      <c r="I686" s="80" t="e">
        <f>E686-#REF!</f>
        <v>#REF!</v>
      </c>
      <c r="K686" s="79" t="e">
        <f>#REF!-F686</f>
        <v>#REF!</v>
      </c>
    </row>
    <row r="687" spans="1:11" s="5" customFormat="1" ht="16.8" hidden="1" customHeight="1" x14ac:dyDescent="0.3">
      <c r="A687" s="109"/>
      <c r="B687" s="17"/>
      <c r="C687" s="18"/>
      <c r="D687" s="113"/>
      <c r="E687" s="114">
        <f>E699+E703+E707</f>
        <v>364344.3</v>
      </c>
      <c r="F687" s="114">
        <f>F699+F703+F707</f>
        <v>339624.9</v>
      </c>
      <c r="I687" s="46" t="e">
        <f>E687-#REF!</f>
        <v>#REF!</v>
      </c>
      <c r="K687" s="47" t="e">
        <f>#REF!-F687</f>
        <v>#REF!</v>
      </c>
    </row>
    <row r="688" spans="1:11" s="5" customFormat="1" ht="16.8" hidden="1" customHeight="1" x14ac:dyDescent="0.3">
      <c r="A688" s="109"/>
      <c r="B688" s="17"/>
      <c r="C688" s="18"/>
      <c r="D688" s="10"/>
      <c r="E688" s="11">
        <f t="shared" ref="E688:E690" si="75">E700+E704+E708</f>
        <v>165464.09999999998</v>
      </c>
      <c r="F688" s="11">
        <f t="shared" ref="F688" si="76">F700+F704+F708</f>
        <v>153104.5</v>
      </c>
      <c r="I688" s="46" t="e">
        <f>E688-#REF!</f>
        <v>#REF!</v>
      </c>
      <c r="K688" s="47" t="e">
        <f>#REF!-F688</f>
        <v>#REF!</v>
      </c>
    </row>
    <row r="689" spans="1:11" s="5" customFormat="1" ht="16.8" hidden="1" customHeight="1" x14ac:dyDescent="0.3">
      <c r="A689" s="109"/>
      <c r="B689" s="17"/>
      <c r="C689" s="18"/>
      <c r="D689" s="10"/>
      <c r="E689" s="11">
        <f t="shared" si="75"/>
        <v>122892.2</v>
      </c>
      <c r="F689" s="11">
        <f t="shared" ref="F689" si="77">F701+F705+F709</f>
        <v>110532.4</v>
      </c>
      <c r="I689" s="46" t="e">
        <f>E689-#REF!</f>
        <v>#REF!</v>
      </c>
      <c r="K689" s="47" t="e">
        <f>#REF!-F689</f>
        <v>#REF!</v>
      </c>
    </row>
    <row r="690" spans="1:11" s="5" customFormat="1" ht="16.8" hidden="1" customHeight="1" x14ac:dyDescent="0.3">
      <c r="A690" s="109"/>
      <c r="B690" s="17"/>
      <c r="C690" s="18"/>
      <c r="D690" s="10"/>
      <c r="E690" s="11">
        <f t="shared" si="75"/>
        <v>75988</v>
      </c>
      <c r="F690" s="11">
        <f t="shared" ref="F690" si="78">F702+F706+F710</f>
        <v>75988</v>
      </c>
      <c r="I690" s="46" t="e">
        <f>E690-#REF!</f>
        <v>#REF!</v>
      </c>
      <c r="K690" s="47" t="e">
        <f>#REF!-F690</f>
        <v>#REF!</v>
      </c>
    </row>
    <row r="691" spans="1:11" s="5" customFormat="1" ht="16.8" hidden="1" customHeight="1" x14ac:dyDescent="0.3">
      <c r="A691" s="109"/>
      <c r="B691" s="19"/>
      <c r="C691" s="20"/>
      <c r="D691" s="9"/>
      <c r="E691" s="12">
        <f t="shared" ref="E691:F694" si="79">E687-E683</f>
        <v>0</v>
      </c>
      <c r="F691" s="12">
        <f t="shared" si="79"/>
        <v>0</v>
      </c>
      <c r="I691" s="46" t="e">
        <f>E691-#REF!</f>
        <v>#REF!</v>
      </c>
      <c r="K691" s="47" t="e">
        <f>#REF!-F691</f>
        <v>#REF!</v>
      </c>
    </row>
    <row r="692" spans="1:11" s="5" customFormat="1" ht="16.8" hidden="1" customHeight="1" x14ac:dyDescent="0.3">
      <c r="A692" s="109"/>
      <c r="B692" s="19"/>
      <c r="C692" s="20"/>
      <c r="D692" s="9"/>
      <c r="E692" s="12">
        <f t="shared" si="79"/>
        <v>0</v>
      </c>
      <c r="F692" s="12">
        <f t="shared" si="79"/>
        <v>0</v>
      </c>
      <c r="I692" s="46" t="e">
        <f>E692-#REF!</f>
        <v>#REF!</v>
      </c>
      <c r="K692" s="47" t="e">
        <f>#REF!-F692</f>
        <v>#REF!</v>
      </c>
    </row>
    <row r="693" spans="1:11" s="5" customFormat="1" ht="16.8" hidden="1" customHeight="1" x14ac:dyDescent="0.3">
      <c r="A693" s="109"/>
      <c r="B693" s="19"/>
      <c r="C693" s="20"/>
      <c r="D693" s="9"/>
      <c r="E693" s="12">
        <f t="shared" si="79"/>
        <v>0</v>
      </c>
      <c r="F693" s="12">
        <f t="shared" si="79"/>
        <v>0</v>
      </c>
      <c r="I693" s="46" t="e">
        <f>E693-#REF!</f>
        <v>#REF!</v>
      </c>
      <c r="K693" s="47" t="e">
        <f>#REF!-F693</f>
        <v>#REF!</v>
      </c>
    </row>
    <row r="694" spans="1:11" s="5" customFormat="1" ht="16.8" hidden="1" customHeight="1" x14ac:dyDescent="0.3">
      <c r="A694" s="109"/>
      <c r="B694" s="48"/>
      <c r="C694" s="138"/>
      <c r="D694" s="63"/>
      <c r="E694" s="64">
        <f t="shared" si="79"/>
        <v>0</v>
      </c>
      <c r="F694" s="64">
        <f t="shared" si="79"/>
        <v>0</v>
      </c>
      <c r="I694" s="46" t="e">
        <f>E694-#REF!</f>
        <v>#REF!</v>
      </c>
      <c r="K694" s="47" t="e">
        <f>#REF!-F694</f>
        <v>#REF!</v>
      </c>
    </row>
    <row r="695" spans="1:11" x14ac:dyDescent="0.35">
      <c r="A695" s="163" t="s">
        <v>174</v>
      </c>
      <c r="B695" s="152" t="s">
        <v>187</v>
      </c>
      <c r="C695" s="149"/>
      <c r="D695" s="111" t="s">
        <v>1</v>
      </c>
      <c r="E695" s="129">
        <f t="shared" ref="E695:F698" si="80">E699+E703+E707</f>
        <v>364344.3</v>
      </c>
      <c r="F695" s="129">
        <f t="shared" si="80"/>
        <v>339624.9</v>
      </c>
      <c r="G695" s="130">
        <f t="shared" ref="G695:G710" si="81">F695/E695</f>
        <v>0.93215373480523789</v>
      </c>
      <c r="H695" s="79"/>
      <c r="I695" s="80" t="e">
        <f>E695-#REF!</f>
        <v>#REF!</v>
      </c>
      <c r="K695" s="79" t="e">
        <f>#REF!-F695</f>
        <v>#REF!</v>
      </c>
    </row>
    <row r="696" spans="1:11" x14ac:dyDescent="0.35">
      <c r="A696" s="163"/>
      <c r="B696" s="152"/>
      <c r="C696" s="149"/>
      <c r="D696" s="111" t="s">
        <v>2</v>
      </c>
      <c r="E696" s="129">
        <f t="shared" si="80"/>
        <v>165464.09999999998</v>
      </c>
      <c r="F696" s="129">
        <f>F700+F704+F708</f>
        <v>153104.5</v>
      </c>
      <c r="G696" s="130">
        <f t="shared" si="81"/>
        <v>0.92530343440057405</v>
      </c>
      <c r="H696" s="79"/>
      <c r="I696" s="80" t="e">
        <f>E696-#REF!</f>
        <v>#REF!</v>
      </c>
      <c r="K696" s="79" t="e">
        <f>#REF!-F696</f>
        <v>#REF!</v>
      </c>
    </row>
    <row r="697" spans="1:11" x14ac:dyDescent="0.35">
      <c r="A697" s="163"/>
      <c r="B697" s="152"/>
      <c r="C697" s="149"/>
      <c r="D697" s="111" t="s">
        <v>3</v>
      </c>
      <c r="E697" s="129">
        <f t="shared" si="80"/>
        <v>122892.2</v>
      </c>
      <c r="F697" s="129">
        <f>F701+F705+F709</f>
        <v>110532.4</v>
      </c>
      <c r="G697" s="130">
        <f t="shared" si="81"/>
        <v>0.89942567551073216</v>
      </c>
      <c r="H697" s="79"/>
      <c r="I697" s="80" t="e">
        <f>E697-#REF!</f>
        <v>#REF!</v>
      </c>
      <c r="K697" s="79" t="e">
        <f>#REF!-F697</f>
        <v>#REF!</v>
      </c>
    </row>
    <row r="698" spans="1:11" x14ac:dyDescent="0.35">
      <c r="A698" s="163"/>
      <c r="B698" s="152"/>
      <c r="C698" s="149"/>
      <c r="D698" s="111" t="s">
        <v>17</v>
      </c>
      <c r="E698" s="129">
        <f t="shared" si="80"/>
        <v>75988</v>
      </c>
      <c r="F698" s="129">
        <f>F702+F706+F710</f>
        <v>75988</v>
      </c>
      <c r="G698" s="130">
        <f t="shared" si="81"/>
        <v>1</v>
      </c>
      <c r="H698" s="79"/>
      <c r="I698" s="80" t="e">
        <f>E698-#REF!</f>
        <v>#REF!</v>
      </c>
      <c r="K698" s="79" t="e">
        <f>#REF!-F698</f>
        <v>#REF!</v>
      </c>
    </row>
    <row r="699" spans="1:11" x14ac:dyDescent="0.35">
      <c r="A699" s="163"/>
      <c r="B699" s="152"/>
      <c r="C699" s="149" t="s">
        <v>8</v>
      </c>
      <c r="D699" s="111" t="s">
        <v>1</v>
      </c>
      <c r="E699" s="129">
        <v>124736.4</v>
      </c>
      <c r="F699" s="129">
        <v>124736.4</v>
      </c>
      <c r="G699" s="130">
        <f t="shared" si="81"/>
        <v>1</v>
      </c>
      <c r="H699" s="79"/>
      <c r="I699" s="80" t="e">
        <f>E699-#REF!</f>
        <v>#REF!</v>
      </c>
      <c r="K699" s="79" t="e">
        <f>#REF!-F699</f>
        <v>#REF!</v>
      </c>
    </row>
    <row r="700" spans="1:11" x14ac:dyDescent="0.35">
      <c r="A700" s="163"/>
      <c r="B700" s="152"/>
      <c r="C700" s="149"/>
      <c r="D700" s="111" t="s">
        <v>2</v>
      </c>
      <c r="E700" s="129">
        <f>E699-E701-E702</f>
        <v>40736.399999999994</v>
      </c>
      <c r="F700" s="129">
        <f>F699-F701-F702</f>
        <v>40736.399999999994</v>
      </c>
      <c r="G700" s="130">
        <f t="shared" si="81"/>
        <v>1</v>
      </c>
      <c r="H700" s="79"/>
      <c r="I700" s="80" t="e">
        <f>E700-#REF!</f>
        <v>#REF!</v>
      </c>
      <c r="K700" s="79" t="e">
        <f>#REF!-F700</f>
        <v>#REF!</v>
      </c>
    </row>
    <row r="701" spans="1:11" x14ac:dyDescent="0.35">
      <c r="A701" s="163"/>
      <c r="B701" s="152"/>
      <c r="C701" s="149"/>
      <c r="D701" s="111" t="s">
        <v>3</v>
      </c>
      <c r="E701" s="129">
        <v>8012</v>
      </c>
      <c r="F701" s="129">
        <v>8012</v>
      </c>
      <c r="G701" s="130">
        <f t="shared" si="81"/>
        <v>1</v>
      </c>
      <c r="H701" s="79"/>
      <c r="I701" s="80" t="e">
        <f>E701-#REF!</f>
        <v>#REF!</v>
      </c>
      <c r="J701" s="79" t="e">
        <f>#REF!+#REF!</f>
        <v>#REF!</v>
      </c>
      <c r="K701" s="79" t="e">
        <f>#REF!-F701</f>
        <v>#REF!</v>
      </c>
    </row>
    <row r="702" spans="1:11" x14ac:dyDescent="0.35">
      <c r="A702" s="163"/>
      <c r="B702" s="152"/>
      <c r="C702" s="149"/>
      <c r="D702" s="111" t="s">
        <v>17</v>
      </c>
      <c r="E702" s="129">
        <v>75988</v>
      </c>
      <c r="F702" s="129">
        <v>75988</v>
      </c>
      <c r="G702" s="130">
        <f t="shared" si="81"/>
        <v>1</v>
      </c>
      <c r="H702" s="79"/>
      <c r="I702" s="80" t="e">
        <f>E702-#REF!</f>
        <v>#REF!</v>
      </c>
      <c r="J702" s="78" t="e">
        <f>#REF!/J701*100</f>
        <v>#REF!</v>
      </c>
      <c r="K702" s="79" t="e">
        <f>#REF!-F702</f>
        <v>#REF!</v>
      </c>
    </row>
    <row r="703" spans="1:11" x14ac:dyDescent="0.35">
      <c r="A703" s="163"/>
      <c r="B703" s="152"/>
      <c r="C703" s="149" t="s">
        <v>7</v>
      </c>
      <c r="D703" s="111" t="s">
        <v>1</v>
      </c>
      <c r="E703" s="129">
        <v>239607.9</v>
      </c>
      <c r="F703" s="129">
        <v>214888.5</v>
      </c>
      <c r="G703" s="130">
        <f t="shared" si="81"/>
        <v>0.89683395246984765</v>
      </c>
      <c r="H703" s="79"/>
      <c r="I703" s="80" t="e">
        <f>E703-#REF!</f>
        <v>#REF!</v>
      </c>
      <c r="K703" s="79" t="e">
        <f>#REF!-F703</f>
        <v>#REF!</v>
      </c>
    </row>
    <row r="704" spans="1:11" x14ac:dyDescent="0.35">
      <c r="A704" s="163"/>
      <c r="B704" s="152"/>
      <c r="C704" s="149"/>
      <c r="D704" s="111" t="s">
        <v>2</v>
      </c>
      <c r="E704" s="129">
        <f>E703-E705-E706</f>
        <v>124727.7</v>
      </c>
      <c r="F704" s="129">
        <f>F703-F705-F706</f>
        <v>112368.1</v>
      </c>
      <c r="G704" s="130">
        <f t="shared" si="81"/>
        <v>0.90090733654192301</v>
      </c>
      <c r="H704" s="79"/>
      <c r="I704" s="80" t="e">
        <f>E704-#REF!</f>
        <v>#REF!</v>
      </c>
      <c r="K704" s="79" t="e">
        <f>#REF!-F704</f>
        <v>#REF!</v>
      </c>
    </row>
    <row r="705" spans="1:14" x14ac:dyDescent="0.35">
      <c r="A705" s="163"/>
      <c r="B705" s="152"/>
      <c r="C705" s="149"/>
      <c r="D705" s="111" t="s">
        <v>3</v>
      </c>
      <c r="E705" s="129">
        <v>114880.2</v>
      </c>
      <c r="F705" s="129">
        <v>102520.4</v>
      </c>
      <c r="G705" s="130">
        <f t="shared" si="81"/>
        <v>0.89241139900522459</v>
      </c>
      <c r="H705" s="79"/>
      <c r="I705" s="80" t="e">
        <f>E705-#REF!</f>
        <v>#REF!</v>
      </c>
      <c r="J705" s="76"/>
      <c r="K705" s="79" t="e">
        <f>#REF!-F705</f>
        <v>#REF!</v>
      </c>
      <c r="L705" s="76"/>
      <c r="M705" s="76"/>
      <c r="N705" s="76"/>
    </row>
    <row r="706" spans="1:14" s="3" customFormat="1" ht="16.8" hidden="1" customHeight="1" x14ac:dyDescent="0.3">
      <c r="A706" s="109"/>
      <c r="B706" s="154"/>
      <c r="C706" s="184"/>
      <c r="D706" s="123" t="s">
        <v>17</v>
      </c>
      <c r="E706" s="124">
        <v>0</v>
      </c>
      <c r="F706" s="124">
        <v>0</v>
      </c>
      <c r="G706" s="51" t="e">
        <f t="shared" si="81"/>
        <v>#DIV/0!</v>
      </c>
      <c r="H706" s="52"/>
      <c r="I706" s="53" t="e">
        <f>E706-#REF!</f>
        <v>#REF!</v>
      </c>
      <c r="J706" s="38"/>
      <c r="K706" s="52" t="e">
        <f>#REF!-F706</f>
        <v>#REF!</v>
      </c>
      <c r="L706" s="38"/>
      <c r="M706" s="38"/>
      <c r="N706" s="6"/>
    </row>
    <row r="707" spans="1:14" s="3" customFormat="1" ht="16.8" hidden="1" customHeight="1" x14ac:dyDescent="0.3">
      <c r="A707" s="109"/>
      <c r="B707" s="154"/>
      <c r="C707" s="180" t="s">
        <v>11</v>
      </c>
      <c r="D707" s="1" t="s">
        <v>1</v>
      </c>
      <c r="E707" s="8">
        <v>0</v>
      </c>
      <c r="F707" s="8">
        <v>0</v>
      </c>
      <c r="G707" s="51" t="e">
        <f t="shared" si="81"/>
        <v>#DIV/0!</v>
      </c>
      <c r="H707" s="52"/>
      <c r="I707" s="53" t="e">
        <f>E707-#REF!</f>
        <v>#REF!</v>
      </c>
      <c r="J707" s="38"/>
      <c r="K707" s="52" t="e">
        <f>#REF!-F707</f>
        <v>#REF!</v>
      </c>
      <c r="L707" s="38"/>
      <c r="M707" s="38"/>
      <c r="N707" s="6"/>
    </row>
    <row r="708" spans="1:14" s="3" customFormat="1" ht="16.8" hidden="1" customHeight="1" x14ac:dyDescent="0.3">
      <c r="A708" s="109"/>
      <c r="B708" s="154"/>
      <c r="C708" s="181"/>
      <c r="D708" s="1" t="s">
        <v>2</v>
      </c>
      <c r="E708" s="8">
        <f>E707-E709-E710</f>
        <v>0</v>
      </c>
      <c r="F708" s="8">
        <f>F707-F709-F710</f>
        <v>0</v>
      </c>
      <c r="G708" s="51" t="e">
        <f t="shared" si="81"/>
        <v>#DIV/0!</v>
      </c>
      <c r="H708" s="52"/>
      <c r="I708" s="53" t="e">
        <f>E708-#REF!</f>
        <v>#REF!</v>
      </c>
      <c r="J708" s="38"/>
      <c r="K708" s="52" t="e">
        <f>#REF!-F708</f>
        <v>#REF!</v>
      </c>
      <c r="L708" s="38"/>
      <c r="M708" s="38"/>
      <c r="N708" s="6"/>
    </row>
    <row r="709" spans="1:14" s="3" customFormat="1" ht="16.8" hidden="1" customHeight="1" x14ac:dyDescent="0.3">
      <c r="A709" s="109"/>
      <c r="B709" s="154"/>
      <c r="C709" s="181"/>
      <c r="D709" s="1" t="s">
        <v>3</v>
      </c>
      <c r="E709" s="8">
        <v>0</v>
      </c>
      <c r="F709" s="8">
        <v>0</v>
      </c>
      <c r="G709" s="51" t="e">
        <f t="shared" si="81"/>
        <v>#DIV/0!</v>
      </c>
      <c r="H709" s="52"/>
      <c r="I709" s="53" t="e">
        <f>E709-#REF!</f>
        <v>#REF!</v>
      </c>
      <c r="J709" s="38"/>
      <c r="K709" s="52" t="e">
        <f>#REF!-F709</f>
        <v>#REF!</v>
      </c>
      <c r="L709" s="38"/>
      <c r="M709" s="38"/>
      <c r="N709" s="6"/>
    </row>
    <row r="710" spans="1:14" s="3" customFormat="1" ht="16.8" hidden="1" customHeight="1" x14ac:dyDescent="0.3">
      <c r="A710" s="109"/>
      <c r="B710" s="154"/>
      <c r="C710" s="181"/>
      <c r="D710" s="65" t="s">
        <v>17</v>
      </c>
      <c r="E710" s="66">
        <v>0</v>
      </c>
      <c r="F710" s="66">
        <v>0</v>
      </c>
      <c r="G710" s="51" t="e">
        <f t="shared" si="81"/>
        <v>#DIV/0!</v>
      </c>
      <c r="H710" s="52"/>
      <c r="I710" s="53" t="e">
        <f>E710-#REF!</f>
        <v>#REF!</v>
      </c>
      <c r="J710" s="38"/>
      <c r="K710" s="52" t="e">
        <f>#REF!-F710</f>
        <v>#REF!</v>
      </c>
      <c r="L710" s="38"/>
      <c r="M710" s="38"/>
      <c r="N710" s="6"/>
    </row>
    <row r="711" spans="1:14" x14ac:dyDescent="0.35">
      <c r="A711" s="178" t="s">
        <v>45</v>
      </c>
      <c r="B711" s="152"/>
      <c r="C711" s="152"/>
      <c r="D711" s="111" t="s">
        <v>1</v>
      </c>
      <c r="E711" s="129">
        <v>21751961.800000001</v>
      </c>
      <c r="F711" s="129">
        <v>20198070.900000002</v>
      </c>
      <c r="G711" s="130">
        <v>0.92856318366649582</v>
      </c>
      <c r="H711" s="79"/>
      <c r="I711" s="80" t="e">
        <f>E711-#REF!</f>
        <v>#REF!</v>
      </c>
      <c r="J711" s="60"/>
      <c r="K711" s="79" t="e">
        <f>#REF!-F711</f>
        <v>#REF!</v>
      </c>
      <c r="L711" s="60"/>
      <c r="M711" s="60"/>
      <c r="N711" s="76"/>
    </row>
    <row r="712" spans="1:14" x14ac:dyDescent="0.35">
      <c r="A712" s="178"/>
      <c r="B712" s="152"/>
      <c r="C712" s="152"/>
      <c r="D712" s="111" t="s">
        <v>2</v>
      </c>
      <c r="E712" s="129">
        <v>11654870.100000001</v>
      </c>
      <c r="F712" s="129">
        <v>11143751</v>
      </c>
      <c r="G712" s="130">
        <v>0.95614544858805406</v>
      </c>
      <c r="H712" s="79">
        <f>F712+F713+F714+F715</f>
        <v>20198070.899999999</v>
      </c>
      <c r="I712" s="80" t="e">
        <f>E712-#REF!</f>
        <v>#REF!</v>
      </c>
      <c r="J712" s="60"/>
      <c r="K712" s="79" t="e">
        <f>#REF!-F712</f>
        <v>#REF!</v>
      </c>
      <c r="L712" s="60"/>
      <c r="M712" s="60"/>
      <c r="N712" s="76"/>
    </row>
    <row r="713" spans="1:14" x14ac:dyDescent="0.35">
      <c r="A713" s="178"/>
      <c r="B713" s="152"/>
      <c r="C713" s="152"/>
      <c r="D713" s="111" t="s">
        <v>3</v>
      </c>
      <c r="E713" s="129">
        <v>7911070.9000000004</v>
      </c>
      <c r="F713" s="129">
        <v>7243634.7000000002</v>
      </c>
      <c r="G713" s="130">
        <v>0.9156326357788046</v>
      </c>
      <c r="H713" s="79"/>
      <c r="I713" s="80" t="e">
        <f>E713-#REF!</f>
        <v>#REF!</v>
      </c>
      <c r="J713" s="60"/>
      <c r="K713" s="79" t="e">
        <f>#REF!-F713</f>
        <v>#REF!</v>
      </c>
      <c r="L713" s="60"/>
      <c r="M713" s="60"/>
      <c r="N713" s="76"/>
    </row>
    <row r="714" spans="1:14" x14ac:dyDescent="0.35">
      <c r="A714" s="178"/>
      <c r="B714" s="152"/>
      <c r="C714" s="152"/>
      <c r="D714" s="111" t="s">
        <v>17</v>
      </c>
      <c r="E714" s="129">
        <v>1854230.6</v>
      </c>
      <c r="F714" s="129">
        <v>1478406.7</v>
      </c>
      <c r="G714" s="130">
        <v>0.79731544717253611</v>
      </c>
      <c r="H714" s="79"/>
      <c r="I714" s="80" t="e">
        <f>E714-#REF!</f>
        <v>#REF!</v>
      </c>
      <c r="J714" s="76"/>
      <c r="K714" s="79" t="e">
        <f>#REF!-F714</f>
        <v>#REF!</v>
      </c>
      <c r="L714" s="76"/>
      <c r="M714" s="76"/>
      <c r="N714" s="76"/>
    </row>
    <row r="715" spans="1:14" x14ac:dyDescent="0.35">
      <c r="A715" s="179"/>
      <c r="B715" s="146"/>
      <c r="C715" s="146"/>
      <c r="D715" s="105" t="s">
        <v>47</v>
      </c>
      <c r="E715" s="131">
        <v>331790.2</v>
      </c>
      <c r="F715" s="131">
        <v>332278.5</v>
      </c>
      <c r="G715" s="142">
        <v>1.0014717131488513</v>
      </c>
      <c r="H715" s="79"/>
      <c r="I715" s="80"/>
      <c r="J715" s="76"/>
      <c r="K715" s="79"/>
      <c r="L715" s="76"/>
      <c r="M715" s="76"/>
      <c r="N715" s="76"/>
    </row>
    <row r="716" spans="1:14" ht="100.95" customHeight="1" x14ac:dyDescent="0.35">
      <c r="A716" s="169" t="s">
        <v>93</v>
      </c>
      <c r="B716" s="170"/>
      <c r="C716" s="170"/>
      <c r="D716" s="170"/>
      <c r="E716" s="170"/>
      <c r="F716" s="170"/>
      <c r="G716" s="170"/>
      <c r="H716" s="79"/>
      <c r="I716" s="80"/>
      <c r="J716" s="76"/>
      <c r="K716" s="79"/>
      <c r="L716" s="76"/>
      <c r="M716" s="76"/>
      <c r="N716" s="76"/>
    </row>
    <row r="717" spans="1:14" ht="112.2" customHeight="1" x14ac:dyDescent="0.35">
      <c r="B717" s="189" t="s">
        <v>188</v>
      </c>
      <c r="C717" s="189"/>
      <c r="D717" s="189"/>
      <c r="E717" s="189"/>
      <c r="F717" s="189"/>
      <c r="H717" s="79"/>
      <c r="I717" s="80" t="e">
        <f>E717-#REF!</f>
        <v>#REF!</v>
      </c>
      <c r="K717" s="79" t="e">
        <f>#REF!-F717</f>
        <v>#REF!</v>
      </c>
    </row>
    <row r="718" spans="1:14" ht="16.5" customHeight="1" x14ac:dyDescent="0.35">
      <c r="B718" s="85" t="s">
        <v>39</v>
      </c>
      <c r="F718" s="79"/>
      <c r="H718" s="79"/>
      <c r="I718" s="80"/>
      <c r="K718" s="79"/>
    </row>
    <row r="719" spans="1:14" ht="16.5" customHeight="1" x14ac:dyDescent="0.35">
      <c r="A719" s="120"/>
      <c r="B719" s="86" t="s">
        <v>23</v>
      </c>
      <c r="C719" s="73"/>
      <c r="D719" s="84" t="s">
        <v>1</v>
      </c>
      <c r="E719" s="74">
        <f>E720+E721+E722</f>
        <v>346919.6</v>
      </c>
      <c r="F719" s="74">
        <f>F720+F721+F722</f>
        <v>194376.9</v>
      </c>
      <c r="H719" s="79"/>
      <c r="I719" s="80" t="e">
        <f>E719-#REF!</f>
        <v>#REF!</v>
      </c>
      <c r="K719" s="79" t="e">
        <f>#REF!-F719</f>
        <v>#REF!</v>
      </c>
    </row>
    <row r="720" spans="1:14" ht="16.5" customHeight="1" x14ac:dyDescent="0.35">
      <c r="A720" s="121"/>
      <c r="B720" s="87"/>
      <c r="C720" s="88"/>
      <c r="D720" s="84" t="s">
        <v>2</v>
      </c>
      <c r="E720" s="74">
        <v>346919.6</v>
      </c>
      <c r="F720" s="74">
        <v>194376.9</v>
      </c>
      <c r="H720" s="79"/>
      <c r="I720" s="80" t="e">
        <f>E720-#REF!</f>
        <v>#REF!</v>
      </c>
      <c r="K720" s="79" t="e">
        <f>#REF!-F720</f>
        <v>#REF!</v>
      </c>
    </row>
    <row r="721" spans="1:11" ht="16.5" customHeight="1" x14ac:dyDescent="0.35">
      <c r="A721" s="121"/>
      <c r="B721" s="87"/>
      <c r="C721" s="88"/>
      <c r="D721" s="84" t="s">
        <v>3</v>
      </c>
      <c r="E721" s="74">
        <v>0</v>
      </c>
      <c r="F721" s="89">
        <v>0</v>
      </c>
      <c r="H721" s="79"/>
      <c r="I721" s="80" t="e">
        <f>E721-#REF!</f>
        <v>#REF!</v>
      </c>
      <c r="K721" s="79" t="e">
        <f>#REF!-F721</f>
        <v>#REF!</v>
      </c>
    </row>
    <row r="722" spans="1:11" ht="16.5" customHeight="1" x14ac:dyDescent="0.35">
      <c r="A722" s="122"/>
      <c r="B722" s="90"/>
      <c r="C722" s="91"/>
      <c r="D722" s="84" t="s">
        <v>17</v>
      </c>
      <c r="E722" s="74">
        <v>0</v>
      </c>
      <c r="F722" s="74">
        <v>0</v>
      </c>
      <c r="H722" s="79"/>
      <c r="I722" s="80" t="e">
        <f>E722-#REF!</f>
        <v>#REF!</v>
      </c>
      <c r="K722" s="79" t="e">
        <f>#REF!-F722</f>
        <v>#REF!</v>
      </c>
    </row>
    <row r="723" spans="1:11" ht="16.5" customHeight="1" x14ac:dyDescent="0.35">
      <c r="A723" s="120"/>
      <c r="B723" s="92" t="s">
        <v>24</v>
      </c>
      <c r="C723" s="93"/>
      <c r="D723" s="94" t="s">
        <v>1</v>
      </c>
      <c r="E723" s="95">
        <f t="shared" ref="E723:F726" si="82">E711+E719</f>
        <v>22098881.400000002</v>
      </c>
      <c r="F723" s="96">
        <f t="shared" si="82"/>
        <v>20392447.800000001</v>
      </c>
      <c r="G723" s="185" t="s">
        <v>37</v>
      </c>
      <c r="H723" s="79"/>
      <c r="I723" s="80" t="e">
        <f>E723-#REF!</f>
        <v>#REF!</v>
      </c>
      <c r="K723" s="79" t="e">
        <f>#REF!-F723</f>
        <v>#REF!</v>
      </c>
    </row>
    <row r="724" spans="1:11" ht="16.5" customHeight="1" x14ac:dyDescent="0.35">
      <c r="A724" s="121"/>
      <c r="B724" s="97"/>
      <c r="C724" s="98"/>
      <c r="D724" s="99" t="s">
        <v>2</v>
      </c>
      <c r="E724" s="95">
        <f t="shared" si="82"/>
        <v>12001789.700000001</v>
      </c>
      <c r="F724" s="95">
        <f t="shared" si="82"/>
        <v>11338127.9</v>
      </c>
      <c r="G724" s="185"/>
      <c r="H724" s="79"/>
      <c r="I724" s="80" t="e">
        <f>E724-#REF!</f>
        <v>#REF!</v>
      </c>
      <c r="K724" s="79" t="e">
        <f>#REF!-F724</f>
        <v>#REF!</v>
      </c>
    </row>
    <row r="725" spans="1:11" ht="16.5" customHeight="1" x14ac:dyDescent="0.35">
      <c r="A725" s="121"/>
      <c r="B725" s="97"/>
      <c r="C725" s="98"/>
      <c r="D725" s="99" t="s">
        <v>3</v>
      </c>
      <c r="E725" s="95">
        <f t="shared" si="82"/>
        <v>7911070.9000000004</v>
      </c>
      <c r="F725" s="95">
        <f t="shared" si="82"/>
        <v>7243634.7000000002</v>
      </c>
      <c r="G725" s="185"/>
      <c r="I725" s="80" t="e">
        <f>E725-#REF!</f>
        <v>#REF!</v>
      </c>
      <c r="K725" s="79" t="e">
        <f>#REF!-F725</f>
        <v>#REF!</v>
      </c>
    </row>
    <row r="726" spans="1:11" ht="16.5" customHeight="1" x14ac:dyDescent="0.35">
      <c r="A726" s="122"/>
      <c r="B726" s="100"/>
      <c r="C726" s="101"/>
      <c r="D726" s="99" t="s">
        <v>17</v>
      </c>
      <c r="E726" s="95">
        <f t="shared" si="82"/>
        <v>1854230.6</v>
      </c>
      <c r="F726" s="95">
        <f t="shared" si="82"/>
        <v>1478406.7</v>
      </c>
      <c r="G726" s="185"/>
      <c r="I726" s="80" t="e">
        <f>E726-#REF!</f>
        <v>#REF!</v>
      </c>
      <c r="K726" s="79" t="e">
        <f>#REF!-F726</f>
        <v>#REF!</v>
      </c>
    </row>
    <row r="727" spans="1:11" s="5" customFormat="1" ht="16.5" hidden="1" customHeight="1" x14ac:dyDescent="0.3">
      <c r="A727" s="13"/>
      <c r="B727" s="31" t="s">
        <v>21</v>
      </c>
      <c r="C727" s="32"/>
      <c r="D727" s="10"/>
      <c r="E727" s="11">
        <f t="shared" ref="E727:F730" si="83">E687+E646+E566+E516+E453+E423+E338+E291+E267+E232+E195+E123+E77+E13</f>
        <v>21745171.600000001</v>
      </c>
      <c r="F727" s="11">
        <f t="shared" si="83"/>
        <v>20191280.799999997</v>
      </c>
      <c r="I727" s="46" t="e">
        <f>E727-#REF!</f>
        <v>#REF!</v>
      </c>
      <c r="K727" s="47" t="e">
        <f>#REF!-F727</f>
        <v>#REF!</v>
      </c>
    </row>
    <row r="728" spans="1:11" s="5" customFormat="1" ht="16.5" hidden="1" customHeight="1" x14ac:dyDescent="0.3">
      <c r="A728" s="13"/>
      <c r="B728" s="33"/>
      <c r="C728" s="34"/>
      <c r="D728" s="10"/>
      <c r="E728" s="11">
        <f t="shared" si="83"/>
        <v>11654870.100000001</v>
      </c>
      <c r="F728" s="11">
        <f t="shared" si="83"/>
        <v>11143751</v>
      </c>
      <c r="I728" s="46" t="e">
        <f>E728-#REF!</f>
        <v>#REF!</v>
      </c>
      <c r="K728" s="47" t="e">
        <f>#REF!-F728</f>
        <v>#REF!</v>
      </c>
    </row>
    <row r="729" spans="1:11" s="5" customFormat="1" ht="16.5" hidden="1" customHeight="1" x14ac:dyDescent="0.3">
      <c r="A729" s="13"/>
      <c r="B729" s="33"/>
      <c r="C729" s="34"/>
      <c r="D729" s="10"/>
      <c r="E729" s="11" t="e">
        <f t="shared" si="83"/>
        <v>#REF!</v>
      </c>
      <c r="F729" s="11" t="e">
        <f t="shared" si="83"/>
        <v>#REF!</v>
      </c>
      <c r="I729" s="46" t="e">
        <f>E729-#REF!</f>
        <v>#REF!</v>
      </c>
      <c r="K729" s="47" t="e">
        <f>#REF!-F729</f>
        <v>#REF!</v>
      </c>
    </row>
    <row r="730" spans="1:11" s="5" customFormat="1" ht="16.5" hidden="1" customHeight="1" x14ac:dyDescent="0.3">
      <c r="A730" s="13"/>
      <c r="B730" s="35"/>
      <c r="C730" s="36"/>
      <c r="D730" s="10"/>
      <c r="E730" s="11" t="e">
        <f t="shared" si="83"/>
        <v>#REF!</v>
      </c>
      <c r="F730" s="11" t="e">
        <f t="shared" si="83"/>
        <v>#REF!</v>
      </c>
      <c r="I730" s="46" t="e">
        <f>E730-#REF!</f>
        <v>#REF!</v>
      </c>
      <c r="K730" s="47" t="e">
        <f>#REF!-F730</f>
        <v>#REF!</v>
      </c>
    </row>
    <row r="731" spans="1:11" s="5" customFormat="1" ht="16.5" hidden="1" customHeight="1" x14ac:dyDescent="0.3">
      <c r="A731" s="13"/>
      <c r="B731" s="23" t="s">
        <v>22</v>
      </c>
      <c r="C731" s="24"/>
      <c r="D731" s="9"/>
      <c r="E731" s="12">
        <f t="shared" ref="E731:F734" si="84">E711-E727+E719</f>
        <v>353709.79999999923</v>
      </c>
      <c r="F731" s="12">
        <f t="shared" si="84"/>
        <v>201167.00000000521</v>
      </c>
      <c r="I731" s="46" t="e">
        <f>E731-#REF!</f>
        <v>#REF!</v>
      </c>
      <c r="K731" s="47" t="e">
        <f>#REF!-F731</f>
        <v>#REF!</v>
      </c>
    </row>
    <row r="732" spans="1:11" s="5" customFormat="1" ht="16.5" hidden="1" customHeight="1" x14ac:dyDescent="0.3">
      <c r="A732" s="13"/>
      <c r="B732" s="25"/>
      <c r="C732" s="26"/>
      <c r="D732" s="9"/>
      <c r="E732" s="12">
        <f t="shared" si="84"/>
        <v>346919.6</v>
      </c>
      <c r="F732" s="12">
        <f t="shared" si="84"/>
        <v>194376.9</v>
      </c>
      <c r="I732" s="46" t="e">
        <f>E732-#REF!</f>
        <v>#REF!</v>
      </c>
      <c r="K732" s="47" t="e">
        <f>#REF!-F732</f>
        <v>#REF!</v>
      </c>
    </row>
    <row r="733" spans="1:11" s="5" customFormat="1" ht="16.5" hidden="1" customHeight="1" x14ac:dyDescent="0.3">
      <c r="A733" s="13"/>
      <c r="B733" s="25"/>
      <c r="C733" s="26"/>
      <c r="D733" s="9"/>
      <c r="E733" s="12" t="e">
        <f t="shared" si="84"/>
        <v>#REF!</v>
      </c>
      <c r="F733" s="12" t="e">
        <f t="shared" si="84"/>
        <v>#REF!</v>
      </c>
      <c r="I733" s="46" t="e">
        <f>E733-#REF!</f>
        <v>#REF!</v>
      </c>
      <c r="K733" s="47" t="e">
        <f>#REF!-F733</f>
        <v>#REF!</v>
      </c>
    </row>
    <row r="734" spans="1:11" s="5" customFormat="1" ht="16.5" hidden="1" customHeight="1" x14ac:dyDescent="0.3">
      <c r="A734" s="13"/>
      <c r="B734" s="27"/>
      <c r="C734" s="28"/>
      <c r="D734" s="9"/>
      <c r="E734" s="12" t="e">
        <f t="shared" si="84"/>
        <v>#REF!</v>
      </c>
      <c r="F734" s="12" t="e">
        <f t="shared" si="84"/>
        <v>#REF!</v>
      </c>
      <c r="I734" s="46" t="e">
        <f>E734-#REF!</f>
        <v>#REF!</v>
      </c>
      <c r="K734" s="47" t="e">
        <f>#REF!-F734</f>
        <v>#REF!</v>
      </c>
    </row>
    <row r="735" spans="1:11" ht="16.5" customHeight="1" x14ac:dyDescent="0.35">
      <c r="I735" s="80"/>
    </row>
    <row r="736" spans="1:11" ht="16.5" customHeight="1" x14ac:dyDescent="0.35">
      <c r="D736" s="103"/>
      <c r="E736" s="104"/>
      <c r="F736" s="104"/>
    </row>
    <row r="737" spans="1:8" ht="16.5" customHeight="1" x14ac:dyDescent="0.35">
      <c r="D737" s="103"/>
      <c r="E737" s="104"/>
      <c r="F737" s="104"/>
    </row>
    <row r="738" spans="1:8" ht="16.5" customHeight="1" x14ac:dyDescent="0.35">
      <c r="D738" s="103"/>
      <c r="E738" s="104"/>
      <c r="F738" s="104"/>
    </row>
    <row r="739" spans="1:8" x14ac:dyDescent="0.35">
      <c r="D739" s="103"/>
      <c r="E739" s="104"/>
      <c r="F739" s="104"/>
    </row>
    <row r="740" spans="1:8" x14ac:dyDescent="0.35">
      <c r="D740" s="103"/>
      <c r="E740" s="104"/>
      <c r="F740" s="104"/>
    </row>
    <row r="741" spans="1:8" x14ac:dyDescent="0.35">
      <c r="D741" s="103"/>
      <c r="E741" s="104"/>
      <c r="F741" s="104"/>
    </row>
    <row r="742" spans="1:8" x14ac:dyDescent="0.35">
      <c r="D742" s="103"/>
      <c r="E742" s="104"/>
      <c r="F742" s="104"/>
    </row>
    <row r="743" spans="1:8" x14ac:dyDescent="0.35">
      <c r="D743" s="103"/>
      <c r="E743" s="104"/>
      <c r="F743" s="104"/>
    </row>
    <row r="744" spans="1:8" x14ac:dyDescent="0.35">
      <c r="D744" s="103"/>
      <c r="E744" s="104"/>
      <c r="F744" s="104"/>
    </row>
    <row r="745" spans="1:8" s="79" customFormat="1" x14ac:dyDescent="0.35">
      <c r="A745" s="119"/>
      <c r="B745" s="85"/>
      <c r="C745" s="85"/>
      <c r="D745" s="103"/>
      <c r="E745" s="104"/>
      <c r="F745" s="104"/>
      <c r="G745" s="75"/>
      <c r="H745" s="77"/>
    </row>
    <row r="746" spans="1:8" s="79" customFormat="1" x14ac:dyDescent="0.35">
      <c r="A746" s="119"/>
      <c r="B746" s="85"/>
      <c r="C746" s="85"/>
      <c r="D746" s="103"/>
      <c r="E746" s="104"/>
      <c r="F746" s="104"/>
      <c r="G746" s="75"/>
      <c r="H746" s="77"/>
    </row>
    <row r="747" spans="1:8" s="79" customFormat="1" x14ac:dyDescent="0.35">
      <c r="A747" s="119"/>
      <c r="B747" s="85"/>
      <c r="C747" s="85"/>
      <c r="D747" s="103"/>
      <c r="F747" s="102"/>
      <c r="G747" s="75"/>
      <c r="H747" s="77"/>
    </row>
    <row r="748" spans="1:8" s="79" customFormat="1" x14ac:dyDescent="0.35">
      <c r="A748" s="119"/>
      <c r="B748" s="85"/>
      <c r="C748" s="85"/>
      <c r="D748" s="103"/>
      <c r="G748" s="75"/>
      <c r="H748" s="77"/>
    </row>
    <row r="749" spans="1:8" s="79" customFormat="1" x14ac:dyDescent="0.35">
      <c r="A749" s="119"/>
      <c r="B749" s="85"/>
      <c r="C749" s="85"/>
      <c r="D749" s="103"/>
      <c r="F749" s="102"/>
      <c r="G749" s="75"/>
      <c r="H749" s="77"/>
    </row>
    <row r="750" spans="1:8" s="4" customFormat="1" ht="15" hidden="1" customHeight="1" x14ac:dyDescent="0.25">
      <c r="A750" s="5"/>
      <c r="B750" s="30"/>
      <c r="C750" s="3"/>
      <c r="D750" s="3"/>
      <c r="F750" s="16"/>
    </row>
    <row r="751" spans="1:8" s="3" customFormat="1" ht="15" hidden="1" customHeight="1" x14ac:dyDescent="0.25">
      <c r="A751" s="5"/>
      <c r="B751" s="30"/>
      <c r="E751" s="4"/>
      <c r="F751" s="16"/>
    </row>
    <row r="752" spans="1:8" s="4" customFormat="1" ht="15" hidden="1" customHeight="1" x14ac:dyDescent="0.25">
      <c r="A752" s="5"/>
      <c r="B752" s="30"/>
      <c r="C752" s="3"/>
      <c r="D752" s="2"/>
    </row>
    <row r="753" spans="1:6" s="4" customFormat="1" ht="15" hidden="1" customHeight="1" x14ac:dyDescent="0.25">
      <c r="A753" s="5"/>
      <c r="B753" s="30"/>
      <c r="C753" s="3"/>
      <c r="D753" s="1"/>
    </row>
    <row r="754" spans="1:6" s="4" customFormat="1" ht="15" hidden="1" customHeight="1" x14ac:dyDescent="0.25">
      <c r="A754" s="5"/>
      <c r="B754" s="30"/>
      <c r="C754" s="3"/>
      <c r="D754" s="2"/>
    </row>
    <row r="755" spans="1:6" s="4" customFormat="1" ht="15" hidden="1" customHeight="1" x14ac:dyDescent="0.25">
      <c r="A755" s="5"/>
      <c r="B755" s="30"/>
      <c r="C755" s="3"/>
      <c r="D755" s="1"/>
    </row>
    <row r="756" spans="1:6" s="4" customFormat="1" ht="15" hidden="1" customHeight="1" x14ac:dyDescent="0.25">
      <c r="A756" s="5"/>
      <c r="B756" s="30"/>
      <c r="C756" s="3"/>
      <c r="D756" s="2"/>
    </row>
    <row r="757" spans="1:6" s="4" customFormat="1" ht="15" hidden="1" customHeight="1" x14ac:dyDescent="0.25">
      <c r="A757" s="5"/>
      <c r="B757" s="30"/>
      <c r="C757" s="3"/>
      <c r="D757" s="2"/>
    </row>
    <row r="758" spans="1:6" s="4" customFormat="1" ht="15" hidden="1" customHeight="1" x14ac:dyDescent="0.25">
      <c r="A758" s="5"/>
      <c r="B758" s="30"/>
      <c r="C758" s="3"/>
      <c r="D758" s="1"/>
    </row>
    <row r="759" spans="1:6" s="4" customFormat="1" ht="15" hidden="1" customHeight="1" x14ac:dyDescent="0.25">
      <c r="A759" s="5"/>
      <c r="B759" s="30"/>
      <c r="C759" s="3"/>
      <c r="D759" s="1"/>
    </row>
    <row r="760" spans="1:6" s="3" customFormat="1" ht="15" hidden="1" customHeight="1" x14ac:dyDescent="0.25">
      <c r="A760" s="5"/>
      <c r="B760" s="30"/>
      <c r="E760" s="4"/>
      <c r="F760" s="16"/>
    </row>
    <row r="761" spans="1:6" s="3" customFormat="1" ht="15" hidden="1" customHeight="1" x14ac:dyDescent="0.25">
      <c r="A761" s="5"/>
      <c r="B761" s="30"/>
      <c r="E761" s="4"/>
      <c r="F761" s="16"/>
    </row>
    <row r="762" spans="1:6" s="3" customFormat="1" ht="15" hidden="1" customHeight="1" x14ac:dyDescent="0.25">
      <c r="A762" s="5"/>
      <c r="B762" s="30"/>
      <c r="E762" s="4"/>
      <c r="F762" s="16"/>
    </row>
    <row r="763" spans="1:6" s="3" customFormat="1" ht="15" hidden="1" customHeight="1" x14ac:dyDescent="0.25">
      <c r="A763" s="5"/>
      <c r="B763" s="30"/>
      <c r="C763" s="3">
        <v>4970</v>
      </c>
      <c r="D763" s="21" t="s">
        <v>26</v>
      </c>
      <c r="E763" s="29"/>
      <c r="F763" s="16"/>
    </row>
    <row r="764" spans="1:6" s="3" customFormat="1" ht="15" hidden="1" customHeight="1" x14ac:dyDescent="0.25">
      <c r="A764" s="5"/>
      <c r="B764" s="30"/>
      <c r="C764" s="3">
        <v>5550</v>
      </c>
      <c r="D764" s="21" t="s">
        <v>27</v>
      </c>
      <c r="E764" s="29"/>
      <c r="F764" s="16"/>
    </row>
    <row r="765" spans="1:6" s="3" customFormat="1" ht="15" hidden="1" customHeight="1" x14ac:dyDescent="0.25">
      <c r="A765" s="5"/>
      <c r="B765" s="30"/>
      <c r="C765" s="3">
        <v>5150</v>
      </c>
      <c r="D765" s="21" t="s">
        <v>28</v>
      </c>
      <c r="E765" s="29"/>
      <c r="F765" s="16"/>
    </row>
  </sheetData>
  <autoFilter ref="A8:XEC734">
    <filterColumn colId="2">
      <colorFilter dxfId="0"/>
    </filterColumn>
  </autoFilter>
  <mergeCells count="319">
    <mergeCell ref="C175:C178"/>
    <mergeCell ref="C113:C114"/>
    <mergeCell ref="C259:C262"/>
    <mergeCell ref="C207:C210"/>
    <mergeCell ref="C211:C213"/>
    <mergeCell ref="C216:C219"/>
    <mergeCell ref="C214:C215"/>
    <mergeCell ref="C179:C182"/>
    <mergeCell ref="C183:C186"/>
    <mergeCell ref="C187:C190"/>
    <mergeCell ref="C220:C223"/>
    <mergeCell ref="C228:C240"/>
    <mergeCell ref="C131:C134"/>
    <mergeCell ref="C147:C149"/>
    <mergeCell ref="C163:C164"/>
    <mergeCell ref="C203:C206"/>
    <mergeCell ref="B717:F717"/>
    <mergeCell ref="C439:C442"/>
    <mergeCell ref="B21:B36"/>
    <mergeCell ref="C115:C118"/>
    <mergeCell ref="B119:B122"/>
    <mergeCell ref="B163:B182"/>
    <mergeCell ref="B183:B186"/>
    <mergeCell ref="B191:B194"/>
    <mergeCell ref="C45:C48"/>
    <mergeCell ref="C41:C44"/>
    <mergeCell ref="B37:B48"/>
    <mergeCell ref="B49:B52"/>
    <mergeCell ref="C139:C142"/>
    <mergeCell ref="C135:C138"/>
    <mergeCell ref="C143:C146"/>
    <mergeCell ref="C151:C154"/>
    <mergeCell ref="C155:C158"/>
    <mergeCell ref="C246:C249"/>
    <mergeCell ref="C255:C258"/>
    <mergeCell ref="B69:B72"/>
    <mergeCell ref="C159:C162"/>
    <mergeCell ref="C69:C72"/>
    <mergeCell ref="C167:C170"/>
    <mergeCell ref="C171:C174"/>
    <mergeCell ref="C57:C60"/>
    <mergeCell ref="B61:B64"/>
    <mergeCell ref="C61:C64"/>
    <mergeCell ref="B65:B68"/>
    <mergeCell ref="C65:C68"/>
    <mergeCell ref="B147:B162"/>
    <mergeCell ref="C93:C96"/>
    <mergeCell ref="C97:C100"/>
    <mergeCell ref="B9:B12"/>
    <mergeCell ref="C29:C32"/>
    <mergeCell ref="C101:C104"/>
    <mergeCell ref="B89:B104"/>
    <mergeCell ref="C25:C28"/>
    <mergeCell ref="C33:C36"/>
    <mergeCell ref="C111:C112"/>
    <mergeCell ref="C109:C110"/>
    <mergeCell ref="B73:B76"/>
    <mergeCell ref="B107:B118"/>
    <mergeCell ref="B85:B88"/>
    <mergeCell ref="B131:B146"/>
    <mergeCell ref="C85:C88"/>
    <mergeCell ref="B57:B60"/>
    <mergeCell ref="C21:C24"/>
    <mergeCell ref="C37:C39"/>
    <mergeCell ref="B220:B223"/>
    <mergeCell ref="B224:B227"/>
    <mergeCell ref="B255:B258"/>
    <mergeCell ref="B275:B278"/>
    <mergeCell ref="B279:B282"/>
    <mergeCell ref="B283:B286"/>
    <mergeCell ref="B263:B266"/>
    <mergeCell ref="B259:B262"/>
    <mergeCell ref="A287:A289"/>
    <mergeCell ref="A255:A257"/>
    <mergeCell ref="A259:A260"/>
    <mergeCell ref="A263:A265"/>
    <mergeCell ref="A275:A276"/>
    <mergeCell ref="B241:B254"/>
    <mergeCell ref="C683:C686"/>
    <mergeCell ref="C695:C698"/>
    <mergeCell ref="C594:C597"/>
    <mergeCell ref="C598:C601"/>
    <mergeCell ref="C602:C605"/>
    <mergeCell ref="C606:C609"/>
    <mergeCell ref="B299:B310"/>
    <mergeCell ref="B287:B290"/>
    <mergeCell ref="B371:B384"/>
    <mergeCell ref="B311:B322"/>
    <mergeCell ref="B327:B329"/>
    <mergeCell ref="B323:B326"/>
    <mergeCell ref="B574:B635"/>
    <mergeCell ref="C395:C398"/>
    <mergeCell ref="C385:C388"/>
    <mergeCell ref="C393:C394"/>
    <mergeCell ref="C391:C392"/>
    <mergeCell ref="C389:C390"/>
    <mergeCell ref="C307:C310"/>
    <mergeCell ref="C303:C306"/>
    <mergeCell ref="C323:C326"/>
    <mergeCell ref="C327:C329"/>
    <mergeCell ref="C330:C333"/>
    <mergeCell ref="C351:C354"/>
    <mergeCell ref="B528:B531"/>
    <mergeCell ref="C618:C621"/>
    <mergeCell ref="C638:C641"/>
    <mergeCell ref="C658:C661"/>
    <mergeCell ref="C662:C665"/>
    <mergeCell ref="C666:C667"/>
    <mergeCell ref="C668:C670"/>
    <mergeCell ref="C582:C585"/>
    <mergeCell ref="C679:C682"/>
    <mergeCell ref="B679:B682"/>
    <mergeCell ref="C626:C629"/>
    <mergeCell ref="C630:C633"/>
    <mergeCell ref="C634:C637"/>
    <mergeCell ref="C590:C593"/>
    <mergeCell ref="C675:C678"/>
    <mergeCell ref="G723:G726"/>
    <mergeCell ref="B683:B686"/>
    <mergeCell ref="C703:C706"/>
    <mergeCell ref="C528:C531"/>
    <mergeCell ref="C546:C549"/>
    <mergeCell ref="C524:C527"/>
    <mergeCell ref="B642:B645"/>
    <mergeCell ref="B666:B667"/>
    <mergeCell ref="B638:B641"/>
    <mergeCell ref="B562:B565"/>
    <mergeCell ref="C586:C589"/>
    <mergeCell ref="C578:C581"/>
    <mergeCell ref="C614:C617"/>
    <mergeCell ref="B654:B665"/>
    <mergeCell ref="B524:B527"/>
    <mergeCell ref="B554:B557"/>
    <mergeCell ref="B558:B561"/>
    <mergeCell ref="C554:C557"/>
    <mergeCell ref="C558:C561"/>
    <mergeCell ref="C550:C553"/>
    <mergeCell ref="C622:C625"/>
    <mergeCell ref="C610:C613"/>
    <mergeCell ref="C671:C674"/>
    <mergeCell ref="C699:C702"/>
    <mergeCell ref="A711:C715"/>
    <mergeCell ref="C707:C710"/>
    <mergeCell ref="C466:C469"/>
    <mergeCell ref="C470:C473"/>
    <mergeCell ref="B462:B473"/>
    <mergeCell ref="C411:C414"/>
    <mergeCell ref="C544:C545"/>
    <mergeCell ref="C540:C543"/>
    <mergeCell ref="C479:C482"/>
    <mergeCell ref="C508:C511"/>
    <mergeCell ref="C492:C495"/>
    <mergeCell ref="C488:C491"/>
    <mergeCell ref="B415:B418"/>
    <mergeCell ref="B419:B422"/>
    <mergeCell ref="B431:B442"/>
    <mergeCell ref="B504:B507"/>
    <mergeCell ref="B508:B511"/>
    <mergeCell ref="B512:B515"/>
    <mergeCell ref="B488:B491"/>
    <mergeCell ref="C435:C438"/>
    <mergeCell ref="C443:C444"/>
    <mergeCell ref="C445:C448"/>
    <mergeCell ref="B492:B495"/>
    <mergeCell ref="B443:B444"/>
    <mergeCell ref="A716:G716"/>
    <mergeCell ref="A4:G4"/>
    <mergeCell ref="F1:G1"/>
    <mergeCell ref="B474:B487"/>
    <mergeCell ref="C483:C487"/>
    <mergeCell ref="B449:B460"/>
    <mergeCell ref="C376:C380"/>
    <mergeCell ref="C371:C375"/>
    <mergeCell ref="B334:B346"/>
    <mergeCell ref="B228:B240"/>
    <mergeCell ref="C250:C254"/>
    <mergeCell ref="C241:C245"/>
    <mergeCell ref="C275:C278"/>
    <mergeCell ref="C279:C282"/>
    <mergeCell ref="C224:C227"/>
    <mergeCell ref="B330:B333"/>
    <mergeCell ref="B359:B370"/>
    <mergeCell ref="B187:B190"/>
    <mergeCell ref="B216:B219"/>
    <mergeCell ref="B203:B213"/>
    <mergeCell ref="B214:B215"/>
    <mergeCell ref="C49:C52"/>
    <mergeCell ref="B53:B56"/>
    <mergeCell ref="C53:C56"/>
    <mergeCell ref="A9:A12"/>
    <mergeCell ref="A21:A36"/>
    <mergeCell ref="A37:A47"/>
    <mergeCell ref="A49:A50"/>
    <mergeCell ref="A53:A55"/>
    <mergeCell ref="A57:A60"/>
    <mergeCell ref="A61:A63"/>
    <mergeCell ref="A65:A66"/>
    <mergeCell ref="A69:A71"/>
    <mergeCell ref="A85:A86"/>
    <mergeCell ref="A105:A106"/>
    <mergeCell ref="A107:A116"/>
    <mergeCell ref="A119:A122"/>
    <mergeCell ref="A131:A145"/>
    <mergeCell ref="A73:A74"/>
    <mergeCell ref="A147:A160"/>
    <mergeCell ref="A163:A180"/>
    <mergeCell ref="A183:A185"/>
    <mergeCell ref="A187:A189"/>
    <mergeCell ref="A191:A194"/>
    <mergeCell ref="A203:A213"/>
    <mergeCell ref="A214:A215"/>
    <mergeCell ref="A216:A218"/>
    <mergeCell ref="A220:A222"/>
    <mergeCell ref="A224:A225"/>
    <mergeCell ref="A228:A240"/>
    <mergeCell ref="A241:A254"/>
    <mergeCell ref="A399:A408"/>
    <mergeCell ref="A415:A416"/>
    <mergeCell ref="A419:A421"/>
    <mergeCell ref="A431:A437"/>
    <mergeCell ref="A443:A444"/>
    <mergeCell ref="A445:A446"/>
    <mergeCell ref="A279:A281"/>
    <mergeCell ref="A283:A285"/>
    <mergeCell ref="A299:A305"/>
    <mergeCell ref="A311:A321"/>
    <mergeCell ref="A323:A325"/>
    <mergeCell ref="A327:A329"/>
    <mergeCell ref="A330:A332"/>
    <mergeCell ref="A334:A346"/>
    <mergeCell ref="A347:A356"/>
    <mergeCell ref="A359:A368"/>
    <mergeCell ref="A675:A676"/>
    <mergeCell ref="A679:A682"/>
    <mergeCell ref="A683:A686"/>
    <mergeCell ref="A695:A705"/>
    <mergeCell ref="B532:B545"/>
    <mergeCell ref="B546:B551"/>
    <mergeCell ref="A532:A545"/>
    <mergeCell ref="A546:A551"/>
    <mergeCell ref="A638:A639"/>
    <mergeCell ref="A642:A645"/>
    <mergeCell ref="A654:A663"/>
    <mergeCell ref="A666:A667"/>
    <mergeCell ref="A668:A670"/>
    <mergeCell ref="A554:A556"/>
    <mergeCell ref="A558:A559"/>
    <mergeCell ref="A562:A563"/>
    <mergeCell ref="A574:A635"/>
    <mergeCell ref="B668:B670"/>
    <mergeCell ref="B671:B674"/>
    <mergeCell ref="B675:B678"/>
    <mergeCell ref="B695:B710"/>
    <mergeCell ref="F2:G2"/>
    <mergeCell ref="C9:C12"/>
    <mergeCell ref="C73:C74"/>
    <mergeCell ref="B105:B106"/>
    <mergeCell ref="C105:C106"/>
    <mergeCell ref="C107:C108"/>
    <mergeCell ref="C119:C122"/>
    <mergeCell ref="C191:C194"/>
    <mergeCell ref="A671:A672"/>
    <mergeCell ref="A512:A515"/>
    <mergeCell ref="A524:A527"/>
    <mergeCell ref="A528:A529"/>
    <mergeCell ref="A449:A460"/>
    <mergeCell ref="A462:A471"/>
    <mergeCell ref="A474:A487"/>
    <mergeCell ref="A488:A489"/>
    <mergeCell ref="A492:A493"/>
    <mergeCell ref="A496:A497"/>
    <mergeCell ref="A500:A501"/>
    <mergeCell ref="A504:A506"/>
    <mergeCell ref="A508:A509"/>
    <mergeCell ref="A371:A383"/>
    <mergeCell ref="A389:A394"/>
    <mergeCell ref="A395:A396"/>
    <mergeCell ref="C263:C265"/>
    <mergeCell ref="C334:C346"/>
    <mergeCell ref="C419:C421"/>
    <mergeCell ref="C449:C460"/>
    <mergeCell ref="C532:C534"/>
    <mergeCell ref="C536:C537"/>
    <mergeCell ref="C562:C563"/>
    <mergeCell ref="C642:C645"/>
    <mergeCell ref="B347:B358"/>
    <mergeCell ref="C287:C290"/>
    <mergeCell ref="B445:B448"/>
    <mergeCell ref="B385:B388"/>
    <mergeCell ref="C496:C499"/>
    <mergeCell ref="C500:C503"/>
    <mergeCell ref="C504:C507"/>
    <mergeCell ref="B496:B499"/>
    <mergeCell ref="B500:B503"/>
    <mergeCell ref="B395:B398"/>
    <mergeCell ref="B411:B414"/>
    <mergeCell ref="B399:B410"/>
    <mergeCell ref="C462:C463"/>
    <mergeCell ref="C431:C433"/>
    <mergeCell ref="B389:B394"/>
    <mergeCell ref="C299:C301"/>
    <mergeCell ref="C311:C313"/>
    <mergeCell ref="C347:C350"/>
    <mergeCell ref="C359:C361"/>
    <mergeCell ref="C399:C400"/>
    <mergeCell ref="C474:C478"/>
    <mergeCell ref="C512:C515"/>
    <mergeCell ref="C574:C575"/>
    <mergeCell ref="C654:C656"/>
    <mergeCell ref="C283:C286"/>
    <mergeCell ref="C319:C322"/>
    <mergeCell ref="C315:C318"/>
    <mergeCell ref="C415:C418"/>
    <mergeCell ref="C381:C384"/>
    <mergeCell ref="C403:C406"/>
    <mergeCell ref="C407:C410"/>
    <mergeCell ref="C367:C370"/>
    <mergeCell ref="C355:C358"/>
    <mergeCell ref="C363:C366"/>
  </mergeCells>
  <printOptions horizontalCentered="1"/>
  <pageMargins left="1.1811023622047245" right="0.39370078740157483" top="0.78740157480314965" bottom="0.78740157480314965" header="0" footer="0"/>
  <pageSetup paperSize="9" scale="57" firstPageNumber="92" fitToHeight="0" orientation="portrait" useFirstPageNumber="1" r:id="rId1"/>
  <headerFooter alignWithMargins="0">
    <oddHeader>&amp;C&amp;P</oddHeader>
    <evenHeader>&amp;C2</evenHeader>
  </headerFooter>
  <rowBreaks count="5" manualBreakCount="5">
    <brk id="106" max="6" man="1"/>
    <brk id="329" max="6" man="1"/>
    <brk id="444" max="6" man="1"/>
    <brk id="545" max="6" man="1"/>
    <brk id="667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6:E26"/>
  <sheetViews>
    <sheetView workbookViewId="0">
      <selection activeCell="E29" sqref="E29"/>
    </sheetView>
  </sheetViews>
  <sheetFormatPr defaultRowHeight="13.2" x14ac:dyDescent="0.25"/>
  <sheetData>
    <row r="26" spans="4:5" x14ac:dyDescent="0.25">
      <c r="D26" s="62">
        <v>6790.2</v>
      </c>
      <c r="E26" s="62">
        <v>6790.2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2</vt:lpstr>
      <vt:lpstr>Лист1</vt:lpstr>
      <vt:lpstr>'приложение 2'!Заголовки_для_печати</vt:lpstr>
      <vt:lpstr>'приложение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Дубинина Дарья Александровна</cp:lastModifiedBy>
  <cp:lastPrinted>2022-04-04T06:38:44Z</cp:lastPrinted>
  <dcterms:created xsi:type="dcterms:W3CDTF">1996-10-08T23:32:33Z</dcterms:created>
  <dcterms:modified xsi:type="dcterms:W3CDTF">2022-04-04T06:39:57Z</dcterms:modified>
</cp:coreProperties>
</file>